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Business Office Shared\ARP\FS10-A No 2\"/>
    </mc:Choice>
  </mc:AlternateContent>
  <xr:revisionPtr revIDLastSave="0" documentId="13_ncr:1_{0BA9419C-5D1E-4B48-BCA6-C6EE80EE6A37}" xr6:coauthVersionLast="36" xr6:coauthVersionMax="36" xr10:uidLastSave="{00000000-0000-0000-0000-000000000000}"/>
  <bookViews>
    <workbookView xWindow="0" yWindow="0" windowWidth="23040" windowHeight="8484" activeTab="1" xr2:uid="{2F40C5E3-5F4C-47AE-8AE0-B86A3F884690}"/>
  </bookViews>
  <sheets>
    <sheet name="Sheet1" sheetId="1" r:id="rId1"/>
    <sheet name="Learning Loss total" sheetId="3" r:id="rId2"/>
    <sheet name="W acct codes for bdgt" sheetId="2" r:id="rId3"/>
  </sheets>
  <definedNames>
    <definedName name="_xlnm.Print_Area" localSheetId="1">'Learning Loss total'!$A$1:$J$430</definedName>
    <definedName name="_xlnm.Print_Area" localSheetId="0">Sheet1!$A$1:$J$429</definedName>
    <definedName name="_xlnm.Print_Area" localSheetId="2">'W acct codes for bdgt'!$A$1:$K$267</definedName>
    <definedName name="_xlnm.Print_Titles" localSheetId="1">'Learning Loss total'!$7:$8</definedName>
    <definedName name="_xlnm.Print_Titles" localSheetId="0">Sheet1!$7:$8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8" i="3" l="1"/>
  <c r="I409" i="3"/>
  <c r="J409" i="3" s="1"/>
  <c r="I372" i="3"/>
  <c r="K41" i="3" l="1"/>
  <c r="I421" i="3"/>
  <c r="I420" i="3"/>
  <c r="I419" i="3"/>
  <c r="I41" i="3"/>
  <c r="J41" i="3" s="1"/>
  <c r="G41" i="3"/>
  <c r="I40" i="3"/>
  <c r="J40" i="3" s="1"/>
  <c r="G40" i="3"/>
  <c r="J39" i="3"/>
  <c r="I39" i="3"/>
  <c r="I416" i="3"/>
  <c r="J416" i="3" s="1"/>
  <c r="I415" i="3"/>
  <c r="J415" i="3" s="1"/>
  <c r="I414" i="3"/>
  <c r="J414" i="3" s="1"/>
  <c r="I413" i="3"/>
  <c r="J413" i="3" s="1"/>
  <c r="I412" i="3"/>
  <c r="J412" i="3" s="1"/>
  <c r="J411" i="3"/>
  <c r="I411" i="3"/>
  <c r="J38" i="3"/>
  <c r="I38" i="3"/>
  <c r="J37" i="3"/>
  <c r="I37" i="3"/>
  <c r="I36" i="3"/>
  <c r="J36" i="3" s="1"/>
  <c r="J35" i="3"/>
  <c r="I35" i="3"/>
  <c r="I410" i="3"/>
  <c r="J410" i="3" s="1"/>
  <c r="I408" i="3"/>
  <c r="J408" i="3" s="1"/>
  <c r="J407" i="3"/>
  <c r="I407" i="3"/>
  <c r="J406" i="3"/>
  <c r="I406" i="3"/>
  <c r="J405" i="3"/>
  <c r="I405" i="3"/>
  <c r="I404" i="3"/>
  <c r="J404" i="3" s="1"/>
  <c r="I403" i="3"/>
  <c r="J403" i="3" s="1"/>
  <c r="J402" i="3"/>
  <c r="I402" i="3"/>
  <c r="I401" i="3"/>
  <c r="J401" i="3" s="1"/>
  <c r="I34" i="3"/>
  <c r="J34" i="3" s="1"/>
  <c r="J400" i="3"/>
  <c r="I400" i="3"/>
  <c r="J399" i="3"/>
  <c r="I399" i="3"/>
  <c r="J33" i="3"/>
  <c r="I33" i="3"/>
  <c r="I32" i="3"/>
  <c r="J32" i="3" s="1"/>
  <c r="I398" i="3"/>
  <c r="J398" i="3" s="1"/>
  <c r="I397" i="3"/>
  <c r="J397" i="3" s="1"/>
  <c r="J396" i="3"/>
  <c r="I396" i="3"/>
  <c r="I395" i="3"/>
  <c r="J395" i="3" s="1"/>
  <c r="J394" i="3"/>
  <c r="I394" i="3"/>
  <c r="J31" i="3"/>
  <c r="I31" i="3"/>
  <c r="J393" i="3"/>
  <c r="I393" i="3"/>
  <c r="I392" i="3"/>
  <c r="J392" i="3" s="1"/>
  <c r="I391" i="3"/>
  <c r="J391" i="3" s="1"/>
  <c r="I390" i="3"/>
  <c r="J390" i="3" s="1"/>
  <c r="I30" i="3"/>
  <c r="J30" i="3" s="1"/>
  <c r="H30" i="3"/>
  <c r="I29" i="3"/>
  <c r="J29" i="3" s="1"/>
  <c r="I28" i="3"/>
  <c r="J28" i="3" s="1"/>
  <c r="I27" i="3"/>
  <c r="J27" i="3" s="1"/>
  <c r="I389" i="3"/>
  <c r="J389" i="3" s="1"/>
  <c r="I26" i="3"/>
  <c r="J26" i="3" s="1"/>
  <c r="I388" i="3"/>
  <c r="J388" i="3" s="1"/>
  <c r="I387" i="3"/>
  <c r="J387" i="3" s="1"/>
  <c r="J386" i="3"/>
  <c r="I386" i="3"/>
  <c r="I385" i="3"/>
  <c r="J385" i="3" s="1"/>
  <c r="I384" i="3"/>
  <c r="J384" i="3" s="1"/>
  <c r="I383" i="3"/>
  <c r="J383" i="3" s="1"/>
  <c r="I382" i="3"/>
  <c r="J382" i="3" s="1"/>
  <c r="I381" i="3"/>
  <c r="J381" i="3" s="1"/>
  <c r="I380" i="3"/>
  <c r="J380" i="3" s="1"/>
  <c r="I25" i="3"/>
  <c r="J25" i="3" s="1"/>
  <c r="J24" i="3"/>
  <c r="I24" i="3"/>
  <c r="I377" i="3"/>
  <c r="J377" i="3" s="1"/>
  <c r="I376" i="3"/>
  <c r="J376" i="3" s="1"/>
  <c r="I375" i="3"/>
  <c r="J375" i="3" s="1"/>
  <c r="J374" i="3"/>
  <c r="I374" i="3"/>
  <c r="I373" i="3"/>
  <c r="J373" i="3" s="1"/>
  <c r="H373" i="3"/>
  <c r="J372" i="3"/>
  <c r="I371" i="3"/>
  <c r="J371" i="3" s="1"/>
  <c r="I370" i="3"/>
  <c r="J370" i="3" s="1"/>
  <c r="I369" i="3"/>
  <c r="J369" i="3" s="1"/>
  <c r="J368" i="3"/>
  <c r="I368" i="3"/>
  <c r="J367" i="3"/>
  <c r="I367" i="3"/>
  <c r="I365" i="3"/>
  <c r="J365" i="3" s="1"/>
  <c r="J364" i="3"/>
  <c r="I364" i="3"/>
  <c r="I363" i="3"/>
  <c r="J363" i="3" s="1"/>
  <c r="I362" i="3"/>
  <c r="J362" i="3" s="1"/>
  <c r="I361" i="3"/>
  <c r="J361" i="3" s="1"/>
  <c r="J360" i="3"/>
  <c r="I360" i="3"/>
  <c r="I359" i="3"/>
  <c r="J359" i="3" s="1"/>
  <c r="J358" i="3"/>
  <c r="I358" i="3"/>
  <c r="I357" i="3"/>
  <c r="J357" i="3" s="1"/>
  <c r="I356" i="3"/>
  <c r="J356" i="3" s="1"/>
  <c r="J355" i="3"/>
  <c r="I355" i="3"/>
  <c r="I354" i="3"/>
  <c r="J354" i="3" s="1"/>
  <c r="I353" i="3"/>
  <c r="J353" i="3" s="1"/>
  <c r="J352" i="3"/>
  <c r="I352" i="3"/>
  <c r="J351" i="3"/>
  <c r="I351" i="3"/>
  <c r="I350" i="3"/>
  <c r="J350" i="3" s="1"/>
  <c r="I349" i="3"/>
  <c r="J349" i="3" s="1"/>
  <c r="I348" i="3"/>
  <c r="J348" i="3" s="1"/>
  <c r="I347" i="3"/>
  <c r="J347" i="3" s="1"/>
  <c r="J346" i="3"/>
  <c r="I346" i="3"/>
  <c r="I345" i="3"/>
  <c r="J345" i="3" s="1"/>
  <c r="J344" i="3"/>
  <c r="I344" i="3"/>
  <c r="J343" i="3"/>
  <c r="I343" i="3"/>
  <c r="J342" i="3"/>
  <c r="I342" i="3"/>
  <c r="I341" i="3"/>
  <c r="J341" i="3" s="1"/>
  <c r="I340" i="3"/>
  <c r="J340" i="3" s="1"/>
  <c r="I339" i="3"/>
  <c r="J339" i="3" s="1"/>
  <c r="I338" i="3"/>
  <c r="J338" i="3" s="1"/>
  <c r="I337" i="3"/>
  <c r="J337" i="3" s="1"/>
  <c r="I336" i="3"/>
  <c r="J336" i="3" s="1"/>
  <c r="J335" i="3"/>
  <c r="I335" i="3"/>
  <c r="J334" i="3"/>
  <c r="I334" i="3"/>
  <c r="I333" i="3"/>
  <c r="J333" i="3" s="1"/>
  <c r="J332" i="3"/>
  <c r="I332" i="3"/>
  <c r="I331" i="3"/>
  <c r="J331" i="3" s="1"/>
  <c r="I330" i="3"/>
  <c r="J330" i="3" s="1"/>
  <c r="I329" i="3"/>
  <c r="J329" i="3" s="1"/>
  <c r="J328" i="3"/>
  <c r="I328" i="3"/>
  <c r="I327" i="3"/>
  <c r="J327" i="3" s="1"/>
  <c r="J326" i="3"/>
  <c r="I326" i="3"/>
  <c r="I325" i="3"/>
  <c r="J325" i="3" s="1"/>
  <c r="I324" i="3"/>
  <c r="J324" i="3" s="1"/>
  <c r="J323" i="3"/>
  <c r="I323" i="3"/>
  <c r="I322" i="3"/>
  <c r="J322" i="3" s="1"/>
  <c r="I321" i="3"/>
  <c r="J321" i="3" s="1"/>
  <c r="J320" i="3"/>
  <c r="I320" i="3"/>
  <c r="J319" i="3"/>
  <c r="I319" i="3"/>
  <c r="I318" i="3"/>
  <c r="J318" i="3" s="1"/>
  <c r="I317" i="3"/>
  <c r="J317" i="3" s="1"/>
  <c r="I316" i="3"/>
  <c r="J316" i="3" s="1"/>
  <c r="I315" i="3"/>
  <c r="J315" i="3" s="1"/>
  <c r="I314" i="3"/>
  <c r="J314" i="3" s="1"/>
  <c r="I313" i="3"/>
  <c r="J313" i="3" s="1"/>
  <c r="I312" i="3"/>
  <c r="J312" i="3" s="1"/>
  <c r="I311" i="3"/>
  <c r="J311" i="3" s="1"/>
  <c r="I310" i="3"/>
  <c r="J310" i="3" s="1"/>
  <c r="I309" i="3"/>
  <c r="J309" i="3" s="1"/>
  <c r="J308" i="3"/>
  <c r="I308" i="3"/>
  <c r="I307" i="3"/>
  <c r="J307" i="3" s="1"/>
  <c r="I306" i="3"/>
  <c r="J306" i="3" s="1"/>
  <c r="I305" i="3"/>
  <c r="J305" i="3" s="1"/>
  <c r="I304" i="3"/>
  <c r="J304" i="3" s="1"/>
  <c r="J303" i="3"/>
  <c r="I303" i="3"/>
  <c r="I23" i="3"/>
  <c r="J23" i="3" s="1"/>
  <c r="I22" i="3"/>
  <c r="J22" i="3" s="1"/>
  <c r="I300" i="3"/>
  <c r="J300" i="3" s="1"/>
  <c r="I299" i="3"/>
  <c r="J299" i="3" s="1"/>
  <c r="I298" i="3"/>
  <c r="J298" i="3" s="1"/>
  <c r="I297" i="3"/>
  <c r="J297" i="3" s="1"/>
  <c r="I296" i="3"/>
  <c r="J296" i="3" s="1"/>
  <c r="I295" i="3"/>
  <c r="J295" i="3" s="1"/>
  <c r="I294" i="3"/>
  <c r="J294" i="3" s="1"/>
  <c r="I293" i="3"/>
  <c r="J293" i="3" s="1"/>
  <c r="J292" i="3"/>
  <c r="I292" i="3"/>
  <c r="I291" i="3"/>
  <c r="J291" i="3" s="1"/>
  <c r="I290" i="3"/>
  <c r="J290" i="3" s="1"/>
  <c r="I289" i="3"/>
  <c r="J289" i="3" s="1"/>
  <c r="I288" i="3"/>
  <c r="J288" i="3" s="1"/>
  <c r="J287" i="3"/>
  <c r="I287" i="3"/>
  <c r="I286" i="3"/>
  <c r="J286" i="3" s="1"/>
  <c r="H285" i="3"/>
  <c r="I285" i="3" s="1"/>
  <c r="J285" i="3" s="1"/>
  <c r="I284" i="3"/>
  <c r="J284" i="3" s="1"/>
  <c r="I283" i="3"/>
  <c r="J283" i="3" s="1"/>
  <c r="I282" i="3"/>
  <c r="J282" i="3" s="1"/>
  <c r="I281" i="3"/>
  <c r="J281" i="3" s="1"/>
  <c r="I280" i="3"/>
  <c r="J280" i="3" s="1"/>
  <c r="I279" i="3"/>
  <c r="J279" i="3" s="1"/>
  <c r="J278" i="3"/>
  <c r="I278" i="3"/>
  <c r="I277" i="3"/>
  <c r="J277" i="3" s="1"/>
  <c r="I275" i="3"/>
  <c r="J275" i="3" s="1"/>
  <c r="I274" i="3"/>
  <c r="J274" i="3" s="1"/>
  <c r="J273" i="3"/>
  <c r="I273" i="3"/>
  <c r="I272" i="3"/>
  <c r="J272" i="3" s="1"/>
  <c r="I271" i="3"/>
  <c r="J271" i="3" s="1"/>
  <c r="I270" i="3"/>
  <c r="J270" i="3" s="1"/>
  <c r="J269" i="3"/>
  <c r="I269" i="3"/>
  <c r="J268" i="3"/>
  <c r="I267" i="3"/>
  <c r="J267" i="3" s="1"/>
  <c r="I266" i="3"/>
  <c r="J266" i="3" s="1"/>
  <c r="I265" i="3"/>
  <c r="J265" i="3" s="1"/>
  <c r="I264" i="3"/>
  <c r="J264" i="3" s="1"/>
  <c r="I263" i="3"/>
  <c r="J263" i="3" s="1"/>
  <c r="I262" i="3"/>
  <c r="J262" i="3" s="1"/>
  <c r="J21" i="3"/>
  <c r="I21" i="3"/>
  <c r="I261" i="3"/>
  <c r="J261" i="3" s="1"/>
  <c r="I260" i="3"/>
  <c r="J260" i="3" s="1"/>
  <c r="I259" i="3"/>
  <c r="J259" i="3" s="1"/>
  <c r="I20" i="3"/>
  <c r="J20" i="3" s="1"/>
  <c r="I258" i="3"/>
  <c r="J258" i="3" s="1"/>
  <c r="I257" i="3"/>
  <c r="J257" i="3" s="1"/>
  <c r="I19" i="3"/>
  <c r="J19" i="3" s="1"/>
  <c r="I18" i="3"/>
  <c r="J18" i="3" s="1"/>
  <c r="I17" i="3"/>
  <c r="J17" i="3" s="1"/>
  <c r="I256" i="3"/>
  <c r="E256" i="3"/>
  <c r="I16" i="3"/>
  <c r="J16" i="3" s="1"/>
  <c r="I255" i="3"/>
  <c r="J255" i="3" s="1"/>
  <c r="E255" i="3"/>
  <c r="I254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D157" i="3"/>
  <c r="E157" i="3" s="1"/>
  <c r="E156" i="3"/>
  <c r="E155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J109" i="3"/>
  <c r="E109" i="3"/>
  <c r="E108" i="3"/>
  <c r="I107" i="3"/>
  <c r="E107" i="3"/>
  <c r="I106" i="3"/>
  <c r="E106" i="3"/>
  <c r="I105" i="3"/>
  <c r="E105" i="3"/>
  <c r="I104" i="3"/>
  <c r="E104" i="3"/>
  <c r="I103" i="3"/>
  <c r="E103" i="3"/>
  <c r="I102" i="3"/>
  <c r="E102" i="3"/>
  <c r="I101" i="3"/>
  <c r="E101" i="3"/>
  <c r="I100" i="3"/>
  <c r="E100" i="3"/>
  <c r="I99" i="3"/>
  <c r="E99" i="3"/>
  <c r="I98" i="3"/>
  <c r="E98" i="3"/>
  <c r="I97" i="3"/>
  <c r="E97" i="3"/>
  <c r="I96" i="3"/>
  <c r="E96" i="3"/>
  <c r="I95" i="3"/>
  <c r="E95" i="3"/>
  <c r="I94" i="3"/>
  <c r="E94" i="3"/>
  <c r="I93" i="3"/>
  <c r="E93" i="3"/>
  <c r="I92" i="3"/>
  <c r="E92" i="3"/>
  <c r="I91" i="3"/>
  <c r="E91" i="3"/>
  <c r="I90" i="3"/>
  <c r="E90" i="3"/>
  <c r="I89" i="3"/>
  <c r="E89" i="3"/>
  <c r="I88" i="3"/>
  <c r="E88" i="3"/>
  <c r="I87" i="3"/>
  <c r="E87" i="3"/>
  <c r="I86" i="3"/>
  <c r="E86" i="3"/>
  <c r="I85" i="3"/>
  <c r="E85" i="3"/>
  <c r="I84" i="3"/>
  <c r="E84" i="3"/>
  <c r="I83" i="3"/>
  <c r="E83" i="3"/>
  <c r="I82" i="3"/>
  <c r="E82" i="3"/>
  <c r="B82" i="3"/>
  <c r="I81" i="3"/>
  <c r="E81" i="3"/>
  <c r="I80" i="3"/>
  <c r="E79" i="3"/>
  <c r="E78" i="3"/>
  <c r="E77" i="3"/>
  <c r="J76" i="3"/>
  <c r="I76" i="3"/>
  <c r="I75" i="3"/>
  <c r="J75" i="3" s="1"/>
  <c r="E75" i="3"/>
  <c r="I74" i="3"/>
  <c r="J74" i="3" s="1"/>
  <c r="E74" i="3"/>
  <c r="I73" i="3"/>
  <c r="E73" i="3"/>
  <c r="J73" i="3" s="1"/>
  <c r="J72" i="3"/>
  <c r="I72" i="3"/>
  <c r="E72" i="3"/>
  <c r="I71" i="3"/>
  <c r="E71" i="3"/>
  <c r="I70" i="3"/>
  <c r="J70" i="3" s="1"/>
  <c r="E70" i="3"/>
  <c r="I69" i="3"/>
  <c r="J69" i="3" s="1"/>
  <c r="E69" i="3"/>
  <c r="I68" i="3"/>
  <c r="J68" i="3" s="1"/>
  <c r="E68" i="3"/>
  <c r="J67" i="3"/>
  <c r="E66" i="3"/>
  <c r="E65" i="3"/>
  <c r="I64" i="3"/>
  <c r="J64" i="3" s="1"/>
  <c r="E64" i="3"/>
  <c r="J63" i="3"/>
  <c r="I63" i="3"/>
  <c r="E63" i="3"/>
  <c r="I62" i="3"/>
  <c r="E62" i="3"/>
  <c r="J62" i="3" s="1"/>
  <c r="I61" i="3"/>
  <c r="J61" i="3" s="1"/>
  <c r="J60" i="3"/>
  <c r="I60" i="3"/>
  <c r="I59" i="3"/>
  <c r="E59" i="3"/>
  <c r="I58" i="3"/>
  <c r="E58" i="3"/>
  <c r="I57" i="3"/>
  <c r="J57" i="3" s="1"/>
  <c r="E57" i="3"/>
  <c r="I56" i="3"/>
  <c r="E56" i="3"/>
  <c r="J56" i="3" s="1"/>
  <c r="I55" i="3"/>
  <c r="E55" i="3"/>
  <c r="J55" i="3" s="1"/>
  <c r="I54" i="3"/>
  <c r="J54" i="3" s="1"/>
  <c r="E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J45" i="3"/>
  <c r="I45" i="3"/>
  <c r="I44" i="3"/>
  <c r="J44" i="3" s="1"/>
  <c r="I43" i="3"/>
  <c r="J43" i="3" s="1"/>
  <c r="I42" i="3"/>
  <c r="J42" i="3" s="1"/>
  <c r="E42" i="3"/>
  <c r="C42" i="3"/>
  <c r="I15" i="3"/>
  <c r="C15" i="3"/>
  <c r="E15" i="3" s="1"/>
  <c r="I14" i="3"/>
  <c r="E14" i="3"/>
  <c r="C14" i="3"/>
  <c r="I13" i="3"/>
  <c r="C13" i="3"/>
  <c r="E13" i="3" s="1"/>
  <c r="I12" i="3"/>
  <c r="E12" i="3"/>
  <c r="I11" i="3"/>
  <c r="E11" i="3"/>
  <c r="I10" i="3"/>
  <c r="J10" i="3" s="1"/>
  <c r="E10" i="3"/>
  <c r="I9" i="3"/>
  <c r="E9" i="3"/>
  <c r="J58" i="3" l="1"/>
  <c r="J71" i="3"/>
  <c r="J256" i="3"/>
  <c r="I426" i="3"/>
  <c r="J11" i="3"/>
  <c r="J14" i="3"/>
  <c r="J59" i="3"/>
  <c r="J12" i="3"/>
  <c r="J254" i="3"/>
  <c r="J80" i="3"/>
  <c r="J13" i="3"/>
  <c r="J15" i="3"/>
  <c r="J9" i="3"/>
  <c r="E426" i="3"/>
  <c r="K257" i="2"/>
  <c r="K255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K43" i="2"/>
  <c r="K136" i="2"/>
  <c r="J426" i="3" l="1"/>
  <c r="E7" i="3"/>
  <c r="E429" i="3"/>
  <c r="I436" i="2"/>
  <c r="G214" i="2"/>
  <c r="I214" i="2" s="1"/>
  <c r="G213" i="2"/>
  <c r="I213" i="2" s="1"/>
  <c r="I212" i="2"/>
  <c r="I240" i="2"/>
  <c r="I235" i="2"/>
  <c r="I234" i="2"/>
  <c r="I233" i="2"/>
  <c r="I232" i="2"/>
  <c r="I231" i="2"/>
  <c r="I211" i="2"/>
  <c r="I210" i="2"/>
  <c r="I209" i="2"/>
  <c r="I208" i="2"/>
  <c r="I207" i="2"/>
  <c r="I230" i="2"/>
  <c r="I229" i="2"/>
  <c r="I206" i="2"/>
  <c r="I205" i="2"/>
  <c r="I204" i="2"/>
  <c r="I203" i="2"/>
  <c r="I202" i="2"/>
  <c r="I201" i="2"/>
  <c r="I200" i="2"/>
  <c r="I199" i="2"/>
  <c r="I198" i="2"/>
  <c r="I197" i="2"/>
  <c r="I228" i="2"/>
  <c r="I227" i="2"/>
  <c r="I226" i="2"/>
  <c r="I225" i="2"/>
  <c r="I224" i="2"/>
  <c r="I223" i="2"/>
  <c r="I196" i="2"/>
  <c r="I195" i="2"/>
  <c r="I194" i="2"/>
  <c r="I193" i="2"/>
  <c r="I192" i="2"/>
  <c r="H191" i="2"/>
  <c r="I191" i="2" s="1"/>
  <c r="I190" i="2"/>
  <c r="I189" i="2"/>
  <c r="I188" i="2"/>
  <c r="I222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34" i="2"/>
  <c r="I133" i="2"/>
  <c r="I130" i="2"/>
  <c r="I129" i="2"/>
  <c r="H128" i="2"/>
  <c r="I128" i="2" s="1"/>
  <c r="I127" i="2"/>
  <c r="I126" i="2"/>
  <c r="I125" i="2"/>
  <c r="I124" i="2"/>
  <c r="I123" i="2"/>
  <c r="I122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175" i="2"/>
  <c r="I174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160" i="2"/>
  <c r="I41" i="2"/>
  <c r="K41" i="2" s="1"/>
  <c r="I159" i="2"/>
  <c r="I158" i="2"/>
  <c r="I157" i="2"/>
  <c r="I156" i="2"/>
  <c r="I221" i="2"/>
  <c r="I155" i="2"/>
  <c r="I154" i="2"/>
  <c r="I153" i="2"/>
  <c r="I152" i="2"/>
  <c r="E152" i="2"/>
  <c r="I151" i="2"/>
  <c r="I150" i="2"/>
  <c r="E150" i="2"/>
  <c r="I149" i="2"/>
  <c r="E149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D333" i="2"/>
  <c r="E333" i="2" s="1"/>
  <c r="E332" i="2"/>
  <c r="E331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136" i="2"/>
  <c r="E285" i="2"/>
  <c r="I39" i="2"/>
  <c r="E39" i="2"/>
  <c r="I38" i="2"/>
  <c r="E38" i="2"/>
  <c r="I37" i="2"/>
  <c r="E37" i="2"/>
  <c r="I36" i="2"/>
  <c r="E36" i="2"/>
  <c r="I35" i="2"/>
  <c r="E35" i="2"/>
  <c r="I34" i="2"/>
  <c r="E34" i="2"/>
  <c r="I33" i="2"/>
  <c r="E33" i="2"/>
  <c r="I32" i="2"/>
  <c r="E32" i="2"/>
  <c r="I31" i="2"/>
  <c r="E31" i="2"/>
  <c r="I30" i="2"/>
  <c r="E30" i="2"/>
  <c r="I29" i="2"/>
  <c r="E29" i="2"/>
  <c r="I28" i="2"/>
  <c r="E28" i="2"/>
  <c r="I27" i="2"/>
  <c r="E27" i="2"/>
  <c r="I26" i="2"/>
  <c r="E26" i="2"/>
  <c r="I25" i="2"/>
  <c r="E25" i="2"/>
  <c r="I24" i="2"/>
  <c r="E24" i="2"/>
  <c r="I23" i="2"/>
  <c r="E23" i="2"/>
  <c r="I22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284" i="2"/>
  <c r="E283" i="2"/>
  <c r="E282" i="2"/>
  <c r="I10" i="2"/>
  <c r="I9" i="2"/>
  <c r="E9" i="2"/>
  <c r="I281" i="2"/>
  <c r="E281" i="2"/>
  <c r="I280" i="2"/>
  <c r="E280" i="2"/>
  <c r="I279" i="2"/>
  <c r="E279" i="2"/>
  <c r="I278" i="2"/>
  <c r="E278" i="2"/>
  <c r="I277" i="2"/>
  <c r="E277" i="2"/>
  <c r="I276" i="2"/>
  <c r="E276" i="2"/>
  <c r="I275" i="2"/>
  <c r="E275" i="2"/>
  <c r="E274" i="2"/>
  <c r="E273" i="2"/>
  <c r="I148" i="2"/>
  <c r="E148" i="2"/>
  <c r="I147" i="2"/>
  <c r="E147" i="2"/>
  <c r="I272" i="2"/>
  <c r="E272" i="2"/>
  <c r="I271" i="2"/>
  <c r="I270" i="2"/>
  <c r="I269" i="2"/>
  <c r="E269" i="2"/>
  <c r="I146" i="2"/>
  <c r="E146" i="2"/>
  <c r="I145" i="2"/>
  <c r="E145" i="2"/>
  <c r="I220" i="2"/>
  <c r="E220" i="2"/>
  <c r="I219" i="2"/>
  <c r="E219" i="2"/>
  <c r="I268" i="2"/>
  <c r="E267" i="2"/>
  <c r="I266" i="2"/>
  <c r="I265" i="2"/>
  <c r="I264" i="2"/>
  <c r="I263" i="2"/>
  <c r="I262" i="2"/>
  <c r="I261" i="2"/>
  <c r="I260" i="2"/>
  <c r="I259" i="2"/>
  <c r="I258" i="2"/>
  <c r="I257" i="2"/>
  <c r="I218" i="2"/>
  <c r="C218" i="2"/>
  <c r="E218" i="2" s="1"/>
  <c r="I144" i="2"/>
  <c r="C144" i="2"/>
  <c r="E144" i="2" s="1"/>
  <c r="I143" i="2"/>
  <c r="C143" i="2"/>
  <c r="E143" i="2" s="1"/>
  <c r="I142" i="2"/>
  <c r="C142" i="2"/>
  <c r="E142" i="2" s="1"/>
  <c r="I141" i="2"/>
  <c r="E141" i="2"/>
  <c r="I140" i="2"/>
  <c r="E140" i="2"/>
  <c r="I139" i="2"/>
  <c r="E139" i="2"/>
  <c r="I138" i="2"/>
  <c r="E138" i="2"/>
  <c r="K10" i="2" l="1"/>
  <c r="K39" i="2"/>
  <c r="K240" i="2"/>
  <c r="K134" i="2"/>
  <c r="N134" i="2" s="1"/>
  <c r="K216" i="2"/>
  <c r="B14" i="2"/>
  <c r="I441" i="2"/>
  <c r="E441" i="2"/>
  <c r="J426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362" i="1"/>
  <c r="J350" i="1"/>
  <c r="J351" i="1"/>
  <c r="J352" i="1"/>
  <c r="J353" i="1"/>
  <c r="J354" i="1"/>
  <c r="J355" i="1"/>
  <c r="J356" i="1"/>
  <c r="J357" i="1"/>
  <c r="J358" i="1"/>
  <c r="J359" i="1"/>
  <c r="J349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285" i="1"/>
  <c r="J283" i="1"/>
  <c r="J282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57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28" i="1"/>
  <c r="J83" i="1"/>
  <c r="J54" i="1"/>
  <c r="J42" i="1"/>
  <c r="J43" i="1"/>
  <c r="J44" i="1"/>
  <c r="J45" i="1"/>
  <c r="J46" i="1"/>
  <c r="J47" i="1"/>
  <c r="J48" i="1"/>
  <c r="J49" i="1"/>
  <c r="J50" i="1"/>
  <c r="J41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9" i="1"/>
  <c r="E444" i="2" l="1"/>
  <c r="E7" i="2" s="1"/>
  <c r="I421" i="1"/>
  <c r="I420" i="1"/>
  <c r="I419" i="1"/>
  <c r="G416" i="1"/>
  <c r="I416" i="1" s="1"/>
  <c r="G415" i="1"/>
  <c r="I415" i="1" s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H378" i="1"/>
  <c r="I378" i="1" s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59" i="1"/>
  <c r="I358" i="1"/>
  <c r="I357" i="1"/>
  <c r="I356" i="1"/>
  <c r="H355" i="1"/>
  <c r="I355" i="1" s="1"/>
  <c r="I354" i="1"/>
  <c r="I353" i="1"/>
  <c r="I352" i="1"/>
  <c r="I351" i="1"/>
  <c r="I350" i="1"/>
  <c r="I349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3" i="1"/>
  <c r="I282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H265" i="1"/>
  <c r="I265" i="1" s="1"/>
  <c r="I264" i="1"/>
  <c r="I263" i="1"/>
  <c r="I262" i="1"/>
  <c r="I261" i="1"/>
  <c r="I260" i="1"/>
  <c r="I259" i="1"/>
  <c r="I258" i="1"/>
  <c r="I257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E231" i="1"/>
  <c r="I230" i="1"/>
  <c r="I229" i="1"/>
  <c r="E229" i="1"/>
  <c r="I228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D131" i="1"/>
  <c r="E131" i="1" s="1"/>
  <c r="E130" i="1"/>
  <c r="E129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I81" i="1"/>
  <c r="E81" i="1"/>
  <c r="I80" i="1"/>
  <c r="E80" i="1"/>
  <c r="I79" i="1"/>
  <c r="E79" i="1"/>
  <c r="I78" i="1"/>
  <c r="E78" i="1"/>
  <c r="I77" i="1"/>
  <c r="E77" i="1"/>
  <c r="I76" i="1"/>
  <c r="E76" i="1"/>
  <c r="I75" i="1"/>
  <c r="E75" i="1"/>
  <c r="I74" i="1"/>
  <c r="E74" i="1"/>
  <c r="I73" i="1"/>
  <c r="E73" i="1"/>
  <c r="I72" i="1"/>
  <c r="E72" i="1"/>
  <c r="I71" i="1"/>
  <c r="E71" i="1"/>
  <c r="I70" i="1"/>
  <c r="E70" i="1"/>
  <c r="I69" i="1"/>
  <c r="E69" i="1"/>
  <c r="I68" i="1"/>
  <c r="E68" i="1"/>
  <c r="I67" i="1"/>
  <c r="E67" i="1"/>
  <c r="I66" i="1"/>
  <c r="E66" i="1"/>
  <c r="I65" i="1"/>
  <c r="E65" i="1"/>
  <c r="I64" i="1"/>
  <c r="E64" i="1"/>
  <c r="I63" i="1"/>
  <c r="E63" i="1"/>
  <c r="I62" i="1"/>
  <c r="E62" i="1"/>
  <c r="I61" i="1"/>
  <c r="E61" i="1"/>
  <c r="I60" i="1"/>
  <c r="E60" i="1"/>
  <c r="I59" i="1"/>
  <c r="E59" i="1"/>
  <c r="I58" i="1"/>
  <c r="E58" i="1"/>
  <c r="I57" i="1"/>
  <c r="E57" i="1"/>
  <c r="I56" i="1"/>
  <c r="E56" i="1"/>
  <c r="I55" i="1"/>
  <c r="E55" i="1"/>
  <c r="I54" i="1"/>
  <c r="B56" i="1" s="1"/>
  <c r="E53" i="1"/>
  <c r="E52" i="1"/>
  <c r="E51" i="1"/>
  <c r="I50" i="1"/>
  <c r="I49" i="1"/>
  <c r="E49" i="1"/>
  <c r="I48" i="1"/>
  <c r="E48" i="1"/>
  <c r="I47" i="1"/>
  <c r="E47" i="1"/>
  <c r="I46" i="1"/>
  <c r="E46" i="1"/>
  <c r="I45" i="1"/>
  <c r="E45" i="1"/>
  <c r="I44" i="1"/>
  <c r="E44" i="1"/>
  <c r="I43" i="1"/>
  <c r="E43" i="1"/>
  <c r="I42" i="1"/>
  <c r="E42" i="1"/>
  <c r="E40" i="1"/>
  <c r="E39" i="1"/>
  <c r="I38" i="1"/>
  <c r="E38" i="1"/>
  <c r="I37" i="1"/>
  <c r="E37" i="1"/>
  <c r="I36" i="1"/>
  <c r="E36" i="1"/>
  <c r="I35" i="1"/>
  <c r="I34" i="1"/>
  <c r="I33" i="1"/>
  <c r="E33" i="1"/>
  <c r="I32" i="1"/>
  <c r="E32" i="1"/>
  <c r="I31" i="1"/>
  <c r="E31" i="1"/>
  <c r="I30" i="1"/>
  <c r="E30" i="1"/>
  <c r="I29" i="1"/>
  <c r="E29" i="1"/>
  <c r="I28" i="1"/>
  <c r="E27" i="1"/>
  <c r="I26" i="1"/>
  <c r="I25" i="1"/>
  <c r="I24" i="1"/>
  <c r="I23" i="1"/>
  <c r="I22" i="1"/>
  <c r="I21" i="1"/>
  <c r="I20" i="1"/>
  <c r="I19" i="1"/>
  <c r="I18" i="1"/>
  <c r="I17" i="1"/>
  <c r="I16" i="1"/>
  <c r="E16" i="1"/>
  <c r="C16" i="1"/>
  <c r="I15" i="1"/>
  <c r="C15" i="1"/>
  <c r="E15" i="1" s="1"/>
  <c r="I14" i="1"/>
  <c r="C14" i="1"/>
  <c r="E14" i="1" s="1"/>
  <c r="I13" i="1"/>
  <c r="C13" i="1"/>
  <c r="E13" i="1" s="1"/>
  <c r="I12" i="1"/>
  <c r="E12" i="1"/>
  <c r="I11" i="1"/>
  <c r="E11" i="1"/>
  <c r="I10" i="1"/>
  <c r="E10" i="1"/>
  <c r="I9" i="1"/>
  <c r="I426" i="1" s="1"/>
  <c r="E9" i="1"/>
  <c r="E426" i="1" l="1"/>
  <c r="E429" i="1" s="1"/>
  <c r="E7" i="1" l="1"/>
</calcChain>
</file>

<file path=xl/sharedStrings.xml><?xml version="1.0" encoding="utf-8"?>
<sst xmlns="http://schemas.openxmlformats.org/spreadsheetml/2006/main" count="1517" uniqueCount="399">
  <si>
    <t>Supplies and Materials</t>
  </si>
  <si>
    <t>Subtotal- Code 45</t>
  </si>
  <si>
    <t>20% LIT = Y</t>
  </si>
  <si>
    <t>Allowable Activity</t>
  </si>
  <si>
    <t>Item Description</t>
  </si>
  <si>
    <t>Quantity</t>
  </si>
  <si>
    <t>Unit Cost</t>
  </si>
  <si>
    <t>Proposed Expenditure</t>
  </si>
  <si>
    <t>FS10-A No 2 Adjusted Qty</t>
  </si>
  <si>
    <t>FS10-A No 2 Unit Price</t>
  </si>
  <si>
    <t>FS10A No 2 Proposed Expense</t>
  </si>
  <si>
    <t>LFP - First CP Literacy Footprints First Grade Classroom Kit</t>
  </si>
  <si>
    <t>Y</t>
  </si>
  <si>
    <t>LFP - Kinder - CP Literacy Footprints Kindergarten Classroom Kit</t>
  </si>
  <si>
    <t>LFP - Second CP Literacy Footprints Second Grade Classroom Kit</t>
  </si>
  <si>
    <t>FP - IPL - INT Literacy Foorprints Intervention Kits</t>
  </si>
  <si>
    <t>Elementary Mathematics Intervention curriculum kits (Years 1-3)</t>
  </si>
  <si>
    <t>Elementary Mathematics Intervention curriculum kits - Building Fact Fluency (Years 1-3)</t>
  </si>
  <si>
    <t>Math and Movement teaching kits - Mathmatical Reasoning and Fluency (K-5 PE Pkg)</t>
  </si>
  <si>
    <t>Lakeshore Learning - sensory materials (Years 1-3)</t>
  </si>
  <si>
    <t>Fun and Function reading focus cards</t>
  </si>
  <si>
    <t>Fun &amp; Function 3D foldables</t>
  </si>
  <si>
    <t>Fun &amp; Function tactile matching bag</t>
  </si>
  <si>
    <t>Fun &amp; Function activity plan panel</t>
  </si>
  <si>
    <t>Fun &amp; Function concentration station</t>
  </si>
  <si>
    <t>Fun &amp; Function GoTalk 20+</t>
  </si>
  <si>
    <t>Fun &amp; Function classroom weighted focus kit</t>
  </si>
  <si>
    <t>Fun &amp; Function fiber optic beanbag</t>
  </si>
  <si>
    <t>Fun &amp; Function gym box</t>
  </si>
  <si>
    <t>Fun &amp; Function classroom corner kit</t>
  </si>
  <si>
    <t>Fun &amp; Function pencil grips</t>
  </si>
  <si>
    <t>Lakeshore Learning - educational materials (Years 1-3)</t>
  </si>
  <si>
    <t>Fun &amp; Function - Life Skills Summer Camp Supplies (Years 1-3)</t>
  </si>
  <si>
    <t>Titan / Pyramid School Products Student medical/health supplies - masks and sanitizer 11 schools</t>
  </si>
  <si>
    <t>Titan Medical supplied for 24 staff</t>
  </si>
  <si>
    <t>Hillyard COVID-19 cleaning supply - Arsenal 1 Sanitizer café grade</t>
  </si>
  <si>
    <t>Hillyard COVID-19 cleaning supply - Arsenal 1 Sanitizing Spray</t>
  </si>
  <si>
    <t>Hillyard COVID-19 cleaning supply - Aerosol Q&amp;C Sanitizer</t>
  </si>
  <si>
    <t>Student academic supplies - stylus pens</t>
  </si>
  <si>
    <t>Student academic supplies - composition books/pens/pencils/journals/writing pads/art consumables</t>
  </si>
  <si>
    <t>Uline foam mat portable flooring for primary instruction spaces (Year 1)</t>
  </si>
  <si>
    <t>2-way radios</t>
  </si>
  <si>
    <t>Mobile Rectangle Stool Table</t>
  </si>
  <si>
    <t>Mobile Round Stool Table</t>
  </si>
  <si>
    <t>Mobile Folding Table w/ stools</t>
  </si>
  <si>
    <t>Integrity S SI Cross-Train Inxs-slxxx Model: O</t>
  </si>
  <si>
    <t>Integrity S SI Recumbent Bike Inrs-slxxx Model: O</t>
  </si>
  <si>
    <t>Integrity S SI Upright Bike Incs-slxxx Model: O</t>
  </si>
  <si>
    <t>Assault Treadmill Air Runner Elite Model: AS-ARE</t>
  </si>
  <si>
    <t>Water bottle filling stations</t>
  </si>
  <si>
    <t>Amendment 001</t>
  </si>
  <si>
    <t>Air Filters</t>
  </si>
  <si>
    <t>Revised amount Amendment 002</t>
  </si>
  <si>
    <t>Revised Musical Instrument List FS10-A No 2 304,703.80</t>
  </si>
  <si>
    <t>Remo Practice Pad with Stand 10in</t>
  </si>
  <si>
    <t>Concert Cymbal Cradle Stand Regular</t>
  </si>
  <si>
    <t>Alto Saxophone Allora AAS-250 with Case</t>
  </si>
  <si>
    <t>Alto Saxophone Conn Selmer Prelude AS711 with Case</t>
  </si>
  <si>
    <t>Amplifier Ampeg BA115 V2 1x15 Bass Combo Amp</t>
  </si>
  <si>
    <t>Amplifier Fender Rumble 100 1x12 100W Bass Combo Amp</t>
  </si>
  <si>
    <t>Baritone Horn Jupiter JBR700 Standard Series Silver Plate with Mouthpiece and Case</t>
  </si>
  <si>
    <t>Baritone Horn Yamaha YBH-301S Standard Bb Silver Plate with Mouthpiece and Case</t>
  </si>
  <si>
    <t>Baritone Saxophone Allora ABS-550 Paris Series Gold Laquer with Case</t>
  </si>
  <si>
    <t>Baritone Saxophone Jupiter JBS1000 Deluxe Standard with Case</t>
  </si>
  <si>
    <t>Bass Clarinet Yamaha YCL221 with Low eb with Case</t>
  </si>
  <si>
    <t>Bass Guitar Squier Affinity Precision Bass PJ Black</t>
  </si>
  <si>
    <t>Bell Stand Yamaha TGS70 X Style Bell or Keyboard Stand</t>
  </si>
  <si>
    <t>Bells Musser M-645 2.5 Octave Orchestra Bells</t>
  </si>
  <si>
    <t>Bells Yamaha 285 Series Bell Kit with Backpack</t>
  </si>
  <si>
    <t>Bells Yamaha YG-250D 2 1/2 Octave Concert Band Bells</t>
  </si>
  <si>
    <t>Boom Whackers 2 Octave Complete Set</t>
  </si>
  <si>
    <t>Casio PX S 1000 Digital Piano</t>
  </si>
  <si>
    <t>Casio SC 800 Gig Bag per quote #18 Dated 7/27/21</t>
  </si>
  <si>
    <t>Chime Treeworks 69-Bar Double Row Raw Bar Chime</t>
  </si>
  <si>
    <t>Chimes Musser Classic Chimes 1 1/4 Inch Tubes Brass (M635B)</t>
  </si>
  <si>
    <t>Clarinet Buffet Premium Student Bb BC2539-2-0 with Case</t>
  </si>
  <si>
    <t>Clarinet Conn Selmer Prelude CL711 with Case</t>
  </si>
  <si>
    <t>Clarinet Jupiter JCL710NA Student Bb ABS with Case</t>
  </si>
  <si>
    <t>Concert Bass Drum Ludwig LECB32X8G with Stand Black Cortex 16 x 32</t>
  </si>
  <si>
    <t>Cymbal Stand Gibralter 7614 Concert Cymbal Cradle Stand Standard</t>
  </si>
  <si>
    <t>Cymbal Stand Yamaha CS-660A Double Braced Lightweight</t>
  </si>
  <si>
    <t>Cymbal Straps Zildjian P0750 Leather Cymbal Straps Standard</t>
  </si>
  <si>
    <t>Flute Bundy BFL-300 with Case and Cleaning Rod</t>
  </si>
  <si>
    <t>Flute Conn Selmer Prelude FL711 with Case and Cleaning Rod</t>
  </si>
  <si>
    <t>Flute Gemeinhardt Model 2SP with Case and Cleaning Rod</t>
  </si>
  <si>
    <t>French Horn Conn Selmer 7D Geyer Series Double with Mouthpiece and Case</t>
  </si>
  <si>
    <t>Gibralter Freestanding Percussion Table</t>
  </si>
  <si>
    <t>Gong Sabian 24 inch Symphonic Gong</t>
  </si>
  <si>
    <t>KJOS Standard of Excellence Book 1 Electric Bass Guitar</t>
  </si>
  <si>
    <t>Standard of Excellence Book 1 Baritone Bc Regular</t>
  </si>
  <si>
    <t>KJOS Standard of Excellence Book 1 Baritone Sax</t>
  </si>
  <si>
    <t>Jump Right In: Teachers Guide Books 1 and 2</t>
  </si>
  <si>
    <t xml:space="preserve">Shipping   </t>
  </si>
  <si>
    <t>Harmony HR304R 25PK Recorder</t>
  </si>
  <si>
    <t>Harmony HR304R 50PK Recorder</t>
  </si>
  <si>
    <t>Harmony HR304P 25PK Recorder</t>
  </si>
  <si>
    <t>Hispanic Family Puppets</t>
  </si>
  <si>
    <t>MultiEthnic Puppet Families</t>
  </si>
  <si>
    <t>Farm Animal Puppets</t>
  </si>
  <si>
    <t>HB7201 Diatonic Hand Bells</t>
  </si>
  <si>
    <t>HB7207 Extension Add-On</t>
  </si>
  <si>
    <t>Westco 20' Parachute</t>
  </si>
  <si>
    <t>BBYM Yarn Mallets</t>
  </si>
  <si>
    <t>Bear Paw Creek Stretchy Band</t>
  </si>
  <si>
    <t>Latin Percussion LP1-5 Standard Flexatone</t>
  </si>
  <si>
    <t>Bear Paw Creek Cloth Bean Bags</t>
  </si>
  <si>
    <t>Basic Beat BBFM - Medium</t>
  </si>
  <si>
    <t>Basic Beat BBCB</t>
  </si>
  <si>
    <t>Meinl Nino Botany Shakers</t>
  </si>
  <si>
    <t>Remo World Drumming Package E</t>
  </si>
  <si>
    <t>Bass Drum Carrier Yamaha</t>
  </si>
  <si>
    <t>Marching Snare Drum Carrier Yamaha RM-FC-S</t>
  </si>
  <si>
    <t>Marching Bass Drum Stand Yamaha</t>
  </si>
  <si>
    <t>Marching Tenor Stand Yamaha</t>
  </si>
  <si>
    <t>Marching Snare Stand Yamaha</t>
  </si>
  <si>
    <t>Harmony HR304I 50PK Recorder</t>
  </si>
  <si>
    <t>Harmony HR304B 50PK Recorder</t>
  </si>
  <si>
    <t>Harmony HR304P 50PK Recorder</t>
  </si>
  <si>
    <t>Harmony HR304I 25 PK Recorder</t>
  </si>
  <si>
    <t>Harmony Bbars Neckstrap Recorder</t>
  </si>
  <si>
    <t>Kala Waterman KA-SWB/BK Soprano Ukulele Matte Black</t>
  </si>
  <si>
    <t>Keyboard Williams Legato III Keyboard Package - Beginner Package</t>
  </si>
  <si>
    <t>Keyboard Yamaha P-125 Digital Keyboard Package Black</t>
  </si>
  <si>
    <t>Squier Affinity PJ Bass with Fender Rumble 15G Amp Brown Sunburst</t>
  </si>
  <si>
    <t>Latin Percussion Jam Block with Bracket Red</t>
  </si>
  <si>
    <t>Latin Percussion Jim Griener Pro Shekere</t>
  </si>
  <si>
    <t>Latin Percussion LP228 Black Beauty Senior Cowbell</t>
  </si>
  <si>
    <t>Latin Percussion LP243 Super Guiro</t>
  </si>
  <si>
    <t>Ludwig LE-97 Sleigh Bells</t>
  </si>
  <si>
    <t>Mallets Mike Balter Black Birch Bell and Xylophone Hard Round Bass</t>
  </si>
  <si>
    <t>Mallets Mike Balter chime Mallets Large</t>
  </si>
  <si>
    <t>Mallets Mike Balter Grandioso Series Birch Handle Keyboard Mallets Hard Round Grey Rubber</t>
  </si>
  <si>
    <t>Mallets Mike Balter Mallet Case and Bags Case 60-75 Pairs</t>
  </si>
  <si>
    <t>Mallets Mike Balter Suspended Cymbal Mallets Medium Soft</t>
  </si>
  <si>
    <t>Mallets Mike Balter Unwound Series Keyboard Mallets 10B Extra Hard 1 1/4 Inch Phenolic Birch</t>
  </si>
  <si>
    <t>Mallets Vic Firth TG01 General Bass Drum TG02 Legato</t>
  </si>
  <si>
    <t>Mallets Vic Firth TG01 General Bass Drum TG08 Stacatto</t>
  </si>
  <si>
    <t>Marching Bass Drum Yamaha TAM-MB8316W</t>
  </si>
  <si>
    <t>Marching Bass Drum Yamaha TAM-MB8320W</t>
  </si>
  <si>
    <t>Marching Bass Drum Yamaha TAM-MB8324W</t>
  </si>
  <si>
    <t>Marching Snare Drum Yamaha SFZ Series Marching Snare Drum 14 x 12 White</t>
  </si>
  <si>
    <t>Marching Tenor Drums Yamaha YAM MQT69023A-W</t>
  </si>
  <si>
    <t>Meini Premium Fiberglass Shekere</t>
  </si>
  <si>
    <t>On-Stage Keyboard and Piano Bench</t>
  </si>
  <si>
    <t>Piccolo Con Selmer Prelude PC711 with Case and Cleaning Rod</t>
  </si>
  <si>
    <t>Proline PL4KD Stand</t>
  </si>
  <si>
    <t>Proline Sustain Pedal</t>
  </si>
  <si>
    <t>Remo Festival DP-25TU-CC-71 Tubano Set of 3</t>
  </si>
  <si>
    <t>Remo SP-0410-1A 10' Spring Drum, Stormy</t>
  </si>
  <si>
    <t>Remo World Music Drumming PP-WMDC-Package E</t>
  </si>
  <si>
    <t>RM-FC-Q Tenor Drum Carrier Yamaha</t>
  </si>
  <si>
    <t>Snare Drum Stand Yamaha SS_665 Concert Height</t>
  </si>
  <si>
    <t>Snare Drum Yamaha KSD-255 Student Steel</t>
  </si>
  <si>
    <t>Sonor Global Beat AX-GBF Fiberglass Alto Xylophone</t>
  </si>
  <si>
    <t>Sonor Global Beat SX-GBF Fiberglass Soprano</t>
  </si>
  <si>
    <t>Sonor Global Beat SX-GBF Fiberglass Soprano Xylophone</t>
  </si>
  <si>
    <t>Sound Percussion Labs Bass Drum Carrier White</t>
  </si>
  <si>
    <t>Stand Meini TMGS-2 Professional Gong/Tam Tam Stand Black</t>
  </si>
  <si>
    <t>Studio 49 Series 1600SM 1600 Soprano Metallophone</t>
  </si>
  <si>
    <t>Suspended Cymbal Zildjian A4017 16 inch Orchestral Selection Suspended Cymbal</t>
  </si>
  <si>
    <t>Tam Tam Meini CH-TT26 Sonic Energy Chau Tam Tam with Beater 26 Inch</t>
  </si>
  <si>
    <t>Tamborine Grover Pro SX-GS 10 Inch German Silver</t>
  </si>
  <si>
    <t>Tampani Yamaha TP-4300R Series 29 Inch</t>
  </si>
  <si>
    <t>Tenor Saxophone with Case Selmer Prelude TS711 with Case</t>
  </si>
  <si>
    <t>Tenor Saxophone Yamaha YTS200AD with Case</t>
  </si>
  <si>
    <t>Timpani Yamaha TP-4300-R Series 32 Inch</t>
  </si>
  <si>
    <t>Timpani Yamaha TP-4300-R Series 23 Inch</t>
  </si>
  <si>
    <t>Timpani Yamaha TP-4300-R Series 26 Inch</t>
  </si>
  <si>
    <t>Timpani Yamaha TP-4300-R Series 29 Inch</t>
  </si>
  <si>
    <t>Triangle Clip Mount Gibralter SC-TC</t>
  </si>
  <si>
    <t>Triangle Latin Percussion LPA121 8 Inch Triangle</t>
  </si>
  <si>
    <t>Trombone Back Model TB200 with Mouthpiece and Case</t>
  </si>
  <si>
    <t>Trombone Con Selmer Prelude TB711 with Mouthpiece and Case</t>
  </si>
  <si>
    <t>Trumpet Back TR500 Bb Student with Mouthpiece and Case</t>
  </si>
  <si>
    <t>Trumpet Conn Selmer Prelude TR711 Student Bb Outfit with Mouthpiece and Case</t>
  </si>
  <si>
    <t>Trumpet King 601 Student Bb with Mouthpiece and Case</t>
  </si>
  <si>
    <t>Tuba Tuba Exchange Model TW-680L BBb 3/4 Size with Mouthpiece and Case</t>
  </si>
  <si>
    <t>Tuba Tuba Exchange Model TE-818R4 Bbb 4/4 Size with Mouthpiece and Case</t>
  </si>
  <si>
    <t>Tuba Tuba Exchange Model TE-860L BBb 3/4 Size with Mouthpiece and Case</t>
  </si>
  <si>
    <t>Violin Outfits (Two 1/2 Size and Four 3/4 Size Instruments) Per Quote Dated 9/16/21</t>
  </si>
  <si>
    <t>Xylophone Musser Student Xylophone - Kelon Bars M41 (3.0 Octave)</t>
  </si>
  <si>
    <t>Xylophone Musser Student Xylophone - Kelon Bars M47 (3.5 Octave)</t>
  </si>
  <si>
    <t>French Horn Conn Yamaha Single YHR-31411 with Mouthpiece and Case</t>
  </si>
  <si>
    <t>Amplify Middle School Science Curriculum Supply Kit</t>
  </si>
  <si>
    <t>Mc Graw Hill Wonders K-5 Core ELA Curriculum Supply Kits</t>
  </si>
  <si>
    <t>Heinemann Literacy Footprints Primary Grades Classroom Kits</t>
  </si>
  <si>
    <t>Mc Graw Hill Inspire Science Prep Curriculum Material Bundle</t>
  </si>
  <si>
    <t>Math and Movement teaching kits - Mathmatical Reasoning and Fluency (Years K-2 Number Sense Kits)</t>
  </si>
  <si>
    <t>Math and Movement teaching kits - Mathmatical Reasoning and Fluency (Years 3-6 Building Number Sense kits)</t>
  </si>
  <si>
    <t>Math and Movement teaching kits - Mathmatical Reasoning and Fluency (Years 3-6)</t>
  </si>
  <si>
    <t>Fun &amp; Function Noise Cancel Headphones</t>
  </si>
  <si>
    <t>The Art of Education flex Art Curriculum Resource licenses</t>
  </si>
  <si>
    <t>Tha Math Learning Ctr Bridges Intervention Kits Elementary Math AIS</t>
  </si>
  <si>
    <t>Mobymax K-8 Curriculum Lesson Kits All core subject areas</t>
  </si>
  <si>
    <t>Mobymax K-8 Curriculum Lesson Kit extensions All core subject areas</t>
  </si>
  <si>
    <t>Hillyard Sanitizing cleaning supply kits</t>
  </si>
  <si>
    <t>Reach into Phonics Cengage Learning Kits Nat'l Geographic</t>
  </si>
  <si>
    <t>Flexibility Assessment Tester - Single</t>
  </si>
  <si>
    <t>Badminton Standards</t>
  </si>
  <si>
    <t>Tournament Bocce Set</t>
  </si>
  <si>
    <t>Stiga Legacy Table Tennis Table</t>
  </si>
  <si>
    <t>Ultimate Frisbee 175G</t>
  </si>
  <si>
    <t>Worker Bee Pedometer Prism Pack (6/Pac)</t>
  </si>
  <si>
    <t>Complete Archery Package</t>
  </si>
  <si>
    <t>Speed Stacks Tournament Display</t>
  </si>
  <si>
    <t>Speed Stacks Metallic Cup Set</t>
  </si>
  <si>
    <t>QuickStart Roll-a-Set</t>
  </si>
  <si>
    <t>BowNet 6 x 12 Soccer Goal</t>
  </si>
  <si>
    <t>Pugg 6 Footer 6-Color Set</t>
  </si>
  <si>
    <t>Baggo Game</t>
  </si>
  <si>
    <t>Move This World SEL Emotion Expression Kits</t>
  </si>
  <si>
    <t>Student Furniture below totals 102,343.19 actual</t>
  </si>
  <si>
    <t>Global Braden Single Seat Armless</t>
  </si>
  <si>
    <t>300 Series Deluxe All-Steel Triple Brace Double Hinge Folding Chair Blue/Blue (Cartons of 4 50 x 4 = 200 Chairs)</t>
  </si>
  <si>
    <t>300 Series Deluxe All-Stell Triple Brace Double Hinge Folding Chair - Blue/Blue</t>
  </si>
  <si>
    <t>Back Guardrail for 18" x 24" Tapered Risers</t>
  </si>
  <si>
    <t>Base Filler, 5" Width, 48" Height</t>
  </si>
  <si>
    <t>Bookcase 2 Shelf Single Sided 1 Adjustable Shelf Starter Base 36"Wx12.625"Dx42"H</t>
  </si>
  <si>
    <t>Bookcase 3 Total Shelf Douoble Sided 2 Adjustable Shelves per Side Starter Base 36"Wx24"Dx42"H</t>
  </si>
  <si>
    <t>Bookcase 5 Shelf Single Sided 4 Adjustable Shelves and 1 Fixed Shelf Starter Base 36"Wx12.625"Dx72"H</t>
  </si>
  <si>
    <t xml:space="preserve">Double Door Sink Cabinet w/Fixed Panel 48"Wx23"Dx34.5"H, Un-Finished Ends, </t>
  </si>
  <si>
    <t>Double Door Tall Cabinet w/Fixed Shelf and Adj Shelves 36"Wx23"Dx84"H, Un-Finished Ends,</t>
  </si>
  <si>
    <t>Double Door Wall Cabinet w/One Vertical Divider and Adj Shelves 48"Wx14"Dx18"H, Unfinished Ends</t>
  </si>
  <si>
    <t>DR Plumbing 040605 &amp; 040520 19x21 Single Bowl SS Sink</t>
  </si>
  <si>
    <t>Fixed Sink Accessory-Faucet w/Wrist Blade Handles (BKF-8DM-5G-G-WB)</t>
  </si>
  <si>
    <t>Heavy Duty Blow-Molded Folding Table 30x72 Speckled Gray/Gray</t>
  </si>
  <si>
    <t xml:space="preserve">HON Grove Series Three-Seat Lounge Chair, Tapered Arms - Color: Storm </t>
  </si>
  <si>
    <t>HON Grove Series Two-Seat Lounge Chair, Tapered Arms</t>
  </si>
  <si>
    <t>HPL Countertop Per Sq Foot w/3MM Edge 25x49 Rectable w/Sq. Corners, 1" Particle Board, 1 Sink Cutout</t>
  </si>
  <si>
    <t>Kick Trim Panel, 96"Wx4"H</t>
  </si>
  <si>
    <t>Level Tapered Standing Choral Riser, Carpet 18" x 96" Platform</t>
  </si>
  <si>
    <t>Side Guard Rails for 3-Level Risers</t>
  </si>
  <si>
    <t>Tall Return Filler 5"Wx23"Dx84"H</t>
  </si>
  <si>
    <t>Two-Tier Chair Cart - Holds 84 70.25"Hx64.5"Wx33.5"D</t>
  </si>
  <si>
    <t>Wall Return Filler 5"Wx14"Dx18"H</t>
  </si>
  <si>
    <t>end furniture</t>
  </si>
  <si>
    <t>IXL Learning 9-12 Math Curriculum support online student access</t>
  </si>
  <si>
    <t>Failure free Reading electronic library student licenses</t>
  </si>
  <si>
    <t>Athletic equipment total 130,061.60</t>
  </si>
  <si>
    <t>Hammer Olympic Plate 2.5 Rubber, mdx
Model: HS-OP-3005</t>
  </si>
  <si>
    <t>Hammer Power Band Thick 41x0.25in x 4.5mm Orange
Model: ACC-BD-1000</t>
  </si>
  <si>
    <t>Hammer Olympic Plate 5lb Rubber, mdx
Model: HS-OP-3004</t>
  </si>
  <si>
    <t>Hammer Power Band Thick 41x0.5inx4.5mm Red
Model: ACC-BD-1001</t>
  </si>
  <si>
    <t>Hammer Power Band Thick 41x0.5inx6mm Blue
Model: ACC-BD-1002</t>
  </si>
  <si>
    <t>Hammer Olympic Plate 10lb Rubber, mdx
Model: HS-OP-3003</t>
  </si>
  <si>
    <t>Hammer Strength Collar Lock Jawpro
Model: ACC-CL-1001</t>
  </si>
  <si>
    <t>Hammer Power Band Thick 41x1.25in x 4.5mm Green
Model: ACC-BD-1003</t>
  </si>
  <si>
    <t>Hammer Power Band Thick 41x1.75inx4.55mm Black
Model: ACC-BD-1004</t>
  </si>
  <si>
    <t>Hammer Standard Bumper 10lb Bumber Plate
Model: HS-BP-3005</t>
  </si>
  <si>
    <t>Hammer Standard Bumper 15lb Rubber, Black
Model: HS-BP-3004</t>
  </si>
  <si>
    <t>Hammer Custom Sign Laser Cut/Vinyl Combo
Model:HDT-CS=SD1-LRVL</t>
  </si>
  <si>
    <t>Hammer Power Band Thick 41x2.5inx4.5mm Purple
Model: ACC-BD-1005</t>
  </si>
  <si>
    <t>Hammer Standard Bumper Plates 25lb
Model: HS-BP-3003</t>
  </si>
  <si>
    <t>Hammer Olympic Plate 25 lb Rubber, mdx
Model: HS-OP-3002</t>
  </si>
  <si>
    <t>Hammer Standard Bumper 35lb, Rubber, Black
Model: HS-BP3002</t>
  </si>
  <si>
    <t>Hammer Strength Athletic Band Pegs-pair
Model: HDT-BP</t>
  </si>
  <si>
    <t>Hammer Power Band Thick 41x4inx4.5mm Black
Model: ACC-BD-1006</t>
  </si>
  <si>
    <t>Hammer Standard Bumper Plate 45lb
Model: HS-BP-3001</t>
  </si>
  <si>
    <t>42in thick/skinny Bar
Model: HDT-XM42-T2-TS</t>
  </si>
  <si>
    <t>Hd Elite Rack Dock and Lock
Model: HDLDL</t>
  </si>
  <si>
    <t>Hammer Olympic Plate 45 lb Rubber, mdx
Model: -HS-OP-3000</t>
  </si>
  <si>
    <t>Life Fitness Battling Rope Black
Model: PS-13642</t>
  </si>
  <si>
    <t>Hammer Premium Wood Platformramp
Model: PW-RAMP</t>
  </si>
  <si>
    <t>Dip Handle
Model: HDT-DIP</t>
  </si>
  <si>
    <t>42in Multi-grip Bar
Model: HDT-XM42-T2-MG</t>
  </si>
  <si>
    <t>Commercial Trx Suspension Trainer C4, W/rubber Grip
Model: TRXCLUB4</t>
  </si>
  <si>
    <t>Life Fitness Hd Athletic Custom Sign
Model: HDT-CS</t>
  </si>
  <si>
    <t>Hammer Strength Athletic Power Pivot
Model: HDT-PP</t>
  </si>
  <si>
    <t>Hammer Olympic Bar, 28mm Chrome 20kg
Model: HS-OB-1004</t>
  </si>
  <si>
    <t>Hammer Bumper Plate Storage Large
Model: FW-BPL</t>
  </si>
  <si>
    <t>Life Fitness Plyo Box 16 20 22 soft Foam
Model: LF-PB-2000</t>
  </si>
  <si>
    <t>Trx 7 ft Multi Mount 3-4 Users
Model: MMTZ-2KIT-I</t>
  </si>
  <si>
    <t>At/st Half Rack Insert
Model: ATST-HR-INS</t>
  </si>
  <si>
    <t>Hammer Dumbbell Rack Two Tier, holds 10 Pair
Model: FW-DR2</t>
  </si>
  <si>
    <t>Schwinn Ad Pro Airdyne Bike, W/air Diverter
Model: 111446-001</t>
  </si>
  <si>
    <t>Hammer Multi Angle Bench Free Weight
Model: FWMAB</t>
  </si>
  <si>
    <t>Hammer Hex Dumbbell Set 5-50lb Rubber
Model: ACC-DB-4000-02</t>
  </si>
  <si>
    <t>Hammer Dumbell Rack Three Tier, holds 15 Pair
Model: FW-DR3</t>
  </si>
  <si>
    <t>Life Fitness Hex Dmbls Set 55-75lb Rubber
Model: ACC-DB-4000-03</t>
  </si>
  <si>
    <t>Elite Series Adjustable Bench
Model: HDLADJ</t>
  </si>
  <si>
    <t>Hammer Seated Calf Raise
Model: PL-CALF</t>
  </si>
  <si>
    <t>Life Fitness Hex Dmbls Set 80-100lbs Rubber
Model: ACC-DB-4000-04</t>
  </si>
  <si>
    <t>Hammer Seated Bicep Plate-loaded
Model: PLBI</t>
  </si>
  <si>
    <t>4x8 Platform 3-4 Colors
Model: PW2-4X8-0198</t>
  </si>
  <si>
    <t>Hammer Iso-lat Rowing
Model: IL-ROW</t>
  </si>
  <si>
    <t>Hammer Iso-lat Leg Curl
Model: IL-LC</t>
  </si>
  <si>
    <t>Hammer Iso-lat Leg Ext
Model: IL-LE</t>
  </si>
  <si>
    <t>Hammer Iso-lat Bench Press, Horizontal Handle
Model: IL-BP</t>
  </si>
  <si>
    <t>Hammer Iso-lat Front Lat Pulldown
Model: IL-PD</t>
  </si>
  <si>
    <t>Hammer Iso-lat Incline Press Horizontal
Model: ILIP-H</t>
  </si>
  <si>
    <t>Hammer Iso-lateral Shoulderpress
Model: IL-SP</t>
  </si>
  <si>
    <t>Integrity S SI Upright Bike Incs-slxxx
Model: O</t>
  </si>
  <si>
    <t>Assault Treadmill Air Runner Elite
Model: AS-ARE</t>
  </si>
  <si>
    <t>Integrity S SI Recumbent Bike Inrs-slxxx
Model: O</t>
  </si>
  <si>
    <t>Hammer Strenth Athletic Half/half Combo Rack
Model: HDT-HRHR</t>
  </si>
  <si>
    <t>Integrity S SI Cross- Train Inxs-slxxx
Model: O</t>
  </si>
  <si>
    <t>Hammer Linear Leg Press
Model: HSLLP</t>
  </si>
  <si>
    <t>Wrist and hand Braces black fabric mixed sizes</t>
  </si>
  <si>
    <t>end G&amp;G fitness, below Gopher Sport athletic equipment</t>
  </si>
  <si>
    <t>Item #86-481 Intentus Portable Game Standards - 10'H, Black, Pair (Customer Hand Unload)</t>
  </si>
  <si>
    <t>Item #51-137 Retractor Portable Net System</t>
  </si>
  <si>
    <t>Item #08-527 Gared One-Court Weighted Portable Badminton System (Customer Hand Unload)</t>
  </si>
  <si>
    <t>Item #67-017 AssessPro Rep-Addition Push Up Tester</t>
  </si>
  <si>
    <t>Item #17-747 SlotShot Hockey Goal - Pair of Goals</t>
  </si>
  <si>
    <t>Item #90-036 Unicorn Striker Dartboard</t>
  </si>
  <si>
    <t>UltimateScooter Pack w/Storage Cart - Indoor/Outdoor, Set of 24</t>
  </si>
  <si>
    <t>Item 42-038 Gopher Rainbow Phenom Plastic Bats - 30"L, Set of 6</t>
  </si>
  <si>
    <t>Item 42-560 Gopher Rainbow Flex-A-Ball Ball - Baseball, 3" dia, Set of 6</t>
  </si>
  <si>
    <t>58-945 Bucketball - Combo Pack</t>
  </si>
  <si>
    <t>Baggo Beanbag Game</t>
  </si>
  <si>
    <t>end Gopher Sport</t>
  </si>
  <si>
    <t>end athletic equipment</t>
  </si>
  <si>
    <t>McGraw Hill Literacy classroom kits K-6</t>
  </si>
  <si>
    <t>Journeys K-5 Digital / Mobile Reading program (Houghton Mifflin)</t>
  </si>
  <si>
    <t>Review360 Total Behavior Solution No Screener Subscription New</t>
  </si>
  <si>
    <t>Review360 BASC-3 BESS Assessment Student Online Form Qty 1 (Digital)</t>
  </si>
  <si>
    <t>Review360 BASC-3 BESS Assessment Parent Online Form Qty 1 (Digital)</t>
  </si>
  <si>
    <t xml:space="preserve">Review 360 Celf-5 Record Forms Ages 5-8 </t>
  </si>
  <si>
    <t>Review 360 Celf-5 Record Forms Ages 9-21</t>
  </si>
  <si>
    <t>Review 360 GFTA-3 Record Forms</t>
  </si>
  <si>
    <t>Review 3604 Kit (Print) 0158016513 Qualification Level B</t>
  </si>
  <si>
    <t>Review 360 4 Kit (Print) 015801653X Qualification Level B</t>
  </si>
  <si>
    <t>Rise Up Scholastic remedial reading book bundle</t>
  </si>
  <si>
    <t>Special Needs classroom books</t>
  </si>
  <si>
    <t xml:space="preserve">Winsor Learning RTI Reading Intervention Set </t>
  </si>
  <si>
    <t>Winsor Learning Play Learn Classroom RTI Kits</t>
  </si>
  <si>
    <t>Winsor Learning Level One Intervention Kits</t>
  </si>
  <si>
    <t>Winsor Learning Sonday RTI Intervention consumables</t>
  </si>
  <si>
    <t>Library Books - K-12 Book Corner (plus 68.56 shipping)</t>
  </si>
  <si>
    <t>Activate Leanring Science Kit</t>
  </si>
  <si>
    <t>Exemplars Problem Solving for the 21st Century: Built for the Common Core, Digital Subscription. Grades K-5.</t>
  </si>
  <si>
    <t>Special Needs adaptive armchair w/ trunk support</t>
  </si>
  <si>
    <t>Maxiaids Braille graphics machine starter pack</t>
  </si>
  <si>
    <t>Moving Minds elementary adjustable seating set</t>
  </si>
  <si>
    <t>Project Achieve Stop and Think Grades 1-3 Class Kits</t>
  </si>
  <si>
    <t>Pyramid PECS Communication books Spec needs</t>
  </si>
  <si>
    <t>Rhabmart Mygo Stander Support package</t>
  </si>
  <si>
    <t>RR Books K-1 Classroom Library set</t>
  </si>
  <si>
    <t>Savvas Learning Investigations Digital Curriculum Math AIS/Common Core</t>
  </si>
  <si>
    <t>Savvas Learning 9-12 Social Studies exam study packets</t>
  </si>
  <si>
    <t>Savvas Learning Living Environment 9-12 digital coursework</t>
  </si>
  <si>
    <t>Zaner Bloser Building Fact Fluency Math AIS student material bundle</t>
  </si>
  <si>
    <t>Zaner Bloser Teacher Guide Building Fact Fluency</t>
  </si>
  <si>
    <t>WPS Publishing CASL / TAPS / OWLS / FCP student forms</t>
  </si>
  <si>
    <t>Wipebook Flipchart</t>
  </si>
  <si>
    <t>Ohio St Univ My Own Keep student books</t>
  </si>
  <si>
    <t>Ohio St Univ 300 per set My Own Keep blank books w/ pencils bundle</t>
  </si>
  <si>
    <t>Tang Math Puzzle Pack Gr K-5</t>
  </si>
  <si>
    <t>Wegmans Student food supplies for Life Skills new classrooms</t>
  </si>
  <si>
    <t>Special Needs Life Skills classroom refrigerator - Grainger</t>
  </si>
  <si>
    <t>High School Career Tech Building Trades Student hand tools, protective clothing, and supplies - establish District program 20 students @ $3,000 ea Home Depot, Grainger</t>
  </si>
  <si>
    <t>Rectangular Tables for student-centered events and workshops</t>
  </si>
  <si>
    <t>Amplify ELA Digital Curriculum gr 6-8 (8 schools)</t>
  </si>
  <si>
    <t>Wilson Language Fundations Hub</t>
  </si>
  <si>
    <t>Origo math AIS digital and hard copy math theme literature K-1</t>
  </si>
  <si>
    <t>savvas Investigations K-5 student math consumables</t>
  </si>
  <si>
    <t>SLP Toolkit speech supplies for 14 thearpists</t>
  </si>
  <si>
    <t>Super Duper Digital speech therapist learning material 14 therapists</t>
  </si>
  <si>
    <t xml:space="preserve">Pearson Assessments CELF Records forms for Special Needs </t>
  </si>
  <si>
    <t xml:space="preserve">Pearson Assessments GFTA Complete Kit for Special Needs </t>
  </si>
  <si>
    <t xml:space="preserve">Pearson Assessments GFTA Forms for Special Needs </t>
  </si>
  <si>
    <t>WPS Publishing Class Kits CASL, TAPS-4, FCP-R, OWLS-II manuals and forms (Special Needs)</t>
  </si>
  <si>
    <t>e-Math instruction student workbooks and related materials</t>
  </si>
  <si>
    <t>iReady Math NYS student addition workboks and 1 year digital license grades K-2</t>
  </si>
  <si>
    <t>iReady Math NYS student addition workboks and 1 year digital license grades 3-5</t>
  </si>
  <si>
    <t>Code 45 FS10-A Adjustment</t>
  </si>
  <si>
    <t>Increase Code 45</t>
  </si>
  <si>
    <t>Niagara Falls City School District 400800-01-0000</t>
  </si>
  <si>
    <t>Project # 5880-21-1965</t>
  </si>
  <si>
    <t>FS10-A No 2 Attachment 3</t>
  </si>
  <si>
    <t>Code 45 Supplies and Materials</t>
  </si>
  <si>
    <t>Move This World SEL Digital Curriculum Licences A &amp; B (Manage Mindfully)</t>
  </si>
  <si>
    <t>Amount Increase / Decrease</t>
  </si>
  <si>
    <t>Total Previous FS10-A No 1 Musical Instruments 286,159.61</t>
  </si>
  <si>
    <t>Account Code</t>
  </si>
  <si>
    <t>F 2110 540 098 5022</t>
  </si>
  <si>
    <t>TBD FS10-A #3</t>
  </si>
  <si>
    <t>Nurse portable diagnostic unit</t>
  </si>
  <si>
    <t>BBPS library tables and seating</t>
  </si>
  <si>
    <t>F 2250 540 098 5022</t>
  </si>
  <si>
    <t>F 1622 260 016 5022</t>
  </si>
  <si>
    <t>F 1620 260 016 5022</t>
  </si>
  <si>
    <t>F 1620 450 098 5022</t>
  </si>
  <si>
    <t>F 2110 540 096 5022</t>
  </si>
  <si>
    <t>F 1620 540 098 5022</t>
  </si>
  <si>
    <t>F 2110 500 045 5022</t>
  </si>
  <si>
    <t>from Code 20 Equip on FS10-A 2</t>
  </si>
  <si>
    <t>Accounts / amounts in green</t>
  </si>
  <si>
    <t>Integrity Treadmills</t>
  </si>
  <si>
    <t>Life Fitness Pulley machine</t>
  </si>
  <si>
    <t>Fun &amp; Function corner den</t>
  </si>
  <si>
    <t>Fun &amp; Function calming station</t>
  </si>
  <si>
    <t>Fun &amp; Function chill corner</t>
  </si>
  <si>
    <t>Proslate adaptive equipment</t>
  </si>
  <si>
    <t>F 1620 260 098 5022</t>
  </si>
  <si>
    <t xml:space="preserve">Purple = add or correct on FS10A 3 </t>
  </si>
  <si>
    <t>Removed Per J Munger</t>
  </si>
  <si>
    <t>Reduced from 60k (-188) to 59,812 - removed knives per J Munger</t>
  </si>
  <si>
    <t xml:space="preserve">Removed per J Munger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</si>
</sst>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Arial"/>
      <family val="2"/>
    </font>
    <font>
      <sz val="12"/>
      <color theme="1"/>
      <name val="Arial"/>
      <family val="2"/>
    </font>
    <font>
      <sz val="11"/>
      <color rgb="FFC00000"/>
      <name val="Arial"/>
      <family val="2"/>
    </font>
    <font>
      <sz val="12"/>
      <color rgb="FFC00000"/>
      <name val="Arial"/>
      <family val="2"/>
    </font>
    <font>
      <sz val="11"/>
      <color theme="1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11"/>
      <color rgb="FFC00000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rgb="FF7030A0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sz val="11"/>
      <color rgb="FF1407B9"/>
      <name val="Arial"/>
      <family val="2"/>
    </font>
    <font>
      <sz val="11"/>
      <color rgb="FF1407B9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Arial"/>
      <family val="2"/>
    </font>
    <font>
      <strike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002D7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A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47">
    <xf numFmtId="0" fontId="0" fillId="0" borderId="0" xfId="0"/>
    <xf numFmtId="164" fontId="3" fillId="3" borderId="3" xfId="0" applyNumberFormat="1" applyFont="1" applyFill="1" applyBorder="1"/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/>
    <xf numFmtId="0" fontId="3" fillId="5" borderId="0" xfId="0" applyFont="1" applyFill="1" applyBorder="1" applyAlignment="1">
      <alignment wrapText="1"/>
    </xf>
    <xf numFmtId="0" fontId="3" fillId="5" borderId="0" xfId="0" applyFont="1" applyFill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164" fontId="3" fillId="0" borderId="3" xfId="0" applyNumberFormat="1" applyFont="1" applyBorder="1"/>
    <xf numFmtId="0" fontId="3" fillId="0" borderId="3" xfId="0" applyFont="1" applyBorder="1" applyAlignment="1">
      <alignment horizontal="center"/>
    </xf>
    <xf numFmtId="0" fontId="4" fillId="0" borderId="0" xfId="0" applyFont="1"/>
    <xf numFmtId="4" fontId="4" fillId="0" borderId="0" xfId="0" applyNumberFormat="1" applyFont="1"/>
    <xf numFmtId="164" fontId="4" fillId="0" borderId="0" xfId="0" applyNumberFormat="1" applyFont="1"/>
    <xf numFmtId="0" fontId="5" fillId="0" borderId="3" xfId="0" applyFont="1" applyBorder="1"/>
    <xf numFmtId="164" fontId="5" fillId="0" borderId="3" xfId="0" applyNumberFormat="1" applyFont="1" applyBorder="1"/>
    <xf numFmtId="0" fontId="3" fillId="6" borderId="3" xfId="0" applyFont="1" applyFill="1" applyBorder="1"/>
    <xf numFmtId="0" fontId="6" fillId="0" borderId="0" xfId="0" applyFont="1"/>
    <xf numFmtId="4" fontId="6" fillId="0" borderId="0" xfId="0" applyNumberFormat="1" applyFont="1"/>
    <xf numFmtId="164" fontId="6" fillId="0" borderId="0" xfId="0" applyNumberFormat="1" applyFont="1"/>
    <xf numFmtId="164" fontId="3" fillId="7" borderId="3" xfId="0" applyNumberFormat="1" applyFont="1" applyFill="1" applyBorder="1"/>
    <xf numFmtId="0" fontId="7" fillId="0" borderId="3" xfId="0" applyFont="1" applyBorder="1"/>
    <xf numFmtId="0" fontId="8" fillId="0" borderId="3" xfId="0" applyFont="1" applyBorder="1"/>
    <xf numFmtId="0" fontId="3" fillId="7" borderId="3" xfId="0" applyFont="1" applyFill="1" applyBorder="1"/>
    <xf numFmtId="4" fontId="4" fillId="0" borderId="3" xfId="0" applyNumberFormat="1" applyFont="1" applyBorder="1"/>
    <xf numFmtId="4" fontId="3" fillId="0" borderId="3" xfId="0" applyNumberFormat="1" applyFont="1" applyBorder="1" applyAlignment="1">
      <alignment horizontal="left"/>
    </xf>
    <xf numFmtId="4" fontId="4" fillId="0" borderId="0" xfId="0" applyNumberFormat="1" applyFont="1" applyBorder="1"/>
    <xf numFmtId="4" fontId="5" fillId="0" borderId="0" xfId="0" applyNumberFormat="1" applyFont="1" applyBorder="1"/>
    <xf numFmtId="0" fontId="3" fillId="8" borderId="3" xfId="0" applyFont="1" applyFill="1" applyBorder="1"/>
    <xf numFmtId="164" fontId="6" fillId="6" borderId="0" xfId="0" applyNumberFormat="1" applyFont="1" applyFill="1"/>
    <xf numFmtId="164" fontId="4" fillId="8" borderId="0" xfId="0" applyNumberFormat="1" applyFont="1" applyFill="1"/>
    <xf numFmtId="0" fontId="3" fillId="9" borderId="3" xfId="0" applyFont="1" applyFill="1" applyBorder="1"/>
    <xf numFmtId="164" fontId="3" fillId="9" borderId="3" xfId="0" applyNumberFormat="1" applyFont="1" applyFill="1" applyBorder="1"/>
    <xf numFmtId="0" fontId="8" fillId="10" borderId="3" xfId="0" applyFont="1" applyFill="1" applyBorder="1" applyAlignment="1">
      <alignment wrapText="1"/>
    </xf>
    <xf numFmtId="0" fontId="8" fillId="10" borderId="3" xfId="0" applyFont="1" applyFill="1" applyBorder="1"/>
    <xf numFmtId="164" fontId="8" fillId="10" borderId="3" xfId="0" applyNumberFormat="1" applyFont="1" applyFill="1" applyBorder="1"/>
    <xf numFmtId="0" fontId="8" fillId="10" borderId="3" xfId="0" applyFont="1" applyFill="1" applyBorder="1" applyAlignment="1">
      <alignment horizontal="center"/>
    </xf>
    <xf numFmtId="0" fontId="3" fillId="0" borderId="6" xfId="0" applyFont="1" applyBorder="1" applyAlignment="1">
      <alignment wrapText="1"/>
    </xf>
    <xf numFmtId="4" fontId="9" fillId="0" borderId="0" xfId="0" applyNumberFormat="1" applyFont="1"/>
    <xf numFmtId="0" fontId="0" fillId="0" borderId="3" xfId="0" applyBorder="1"/>
    <xf numFmtId="0" fontId="5" fillId="0" borderId="0" xfId="0" applyFont="1"/>
    <xf numFmtId="0" fontId="5" fillId="0" borderId="0" xfId="0" applyFont="1" applyAlignment="1">
      <alignment wrapText="1"/>
    </xf>
    <xf numFmtId="0" fontId="4" fillId="0" borderId="3" xfId="0" applyFont="1" applyBorder="1"/>
    <xf numFmtId="0" fontId="10" fillId="8" borderId="0" xfId="0" applyFont="1" applyFill="1" applyBorder="1"/>
    <xf numFmtId="4" fontId="11" fillId="0" borderId="0" xfId="0" applyNumberFormat="1" applyFont="1"/>
    <xf numFmtId="0" fontId="4" fillId="0" borderId="0" xfId="0" applyFont="1" applyAlignment="1">
      <alignment wrapText="1"/>
    </xf>
    <xf numFmtId="4" fontId="9" fillId="0" borderId="0" xfId="0" applyNumberFormat="1" applyFont="1" applyAlignment="1">
      <alignment horizontal="center"/>
    </xf>
    <xf numFmtId="164" fontId="0" fillId="0" borderId="0" xfId="0" applyNumberFormat="1"/>
    <xf numFmtId="0" fontId="10" fillId="8" borderId="3" xfId="0" applyFont="1" applyFill="1" applyBorder="1"/>
    <xf numFmtId="4" fontId="0" fillId="0" borderId="0" xfId="0" applyNumberFormat="1"/>
    <xf numFmtId="0" fontId="12" fillId="0" borderId="3" xfId="0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0" fontId="4" fillId="0" borderId="0" xfId="0" applyFont="1" applyAlignment="1"/>
    <xf numFmtId="0" fontId="10" fillId="8" borderId="0" xfId="0" applyFont="1" applyFill="1" applyAlignment="1"/>
    <xf numFmtId="165" fontId="4" fillId="0" borderId="0" xfId="0" applyNumberFormat="1" applyFont="1"/>
    <xf numFmtId="0" fontId="10" fillId="0" borderId="0" xfId="0" applyFont="1" applyAlignment="1"/>
    <xf numFmtId="165" fontId="6" fillId="0" borderId="0" xfId="0" applyNumberFormat="1" applyFont="1"/>
    <xf numFmtId="0" fontId="4" fillId="0" borderId="0" xfId="0" applyFont="1" applyAlignment="1">
      <alignment horizontal="left" wrapText="1"/>
    </xf>
    <xf numFmtId="0" fontId="0" fillId="0" borderId="3" xfId="0" applyBorder="1" applyAlignment="1">
      <alignment horizontal="center"/>
    </xf>
    <xf numFmtId="165" fontId="1" fillId="0" borderId="3" xfId="0" applyNumberFormat="1" applyFont="1" applyBorder="1"/>
    <xf numFmtId="164" fontId="0" fillId="0" borderId="3" xfId="0" applyNumberFormat="1" applyBorder="1"/>
    <xf numFmtId="165" fontId="13" fillId="0" borderId="3" xfId="0" applyNumberFormat="1" applyFont="1" applyBorder="1"/>
    <xf numFmtId="0" fontId="14" fillId="0" borderId="3" xfId="1" applyBorder="1"/>
    <xf numFmtId="0" fontId="13" fillId="0" borderId="7" xfId="0" applyFont="1" applyBorder="1"/>
    <xf numFmtId="165" fontId="13" fillId="0" borderId="7" xfId="0" applyNumberFormat="1" applyFont="1" applyBorder="1"/>
    <xf numFmtId="0" fontId="0" fillId="0" borderId="8" xfId="0" applyBorder="1"/>
    <xf numFmtId="0" fontId="15" fillId="0" borderId="0" xfId="0" applyFont="1"/>
    <xf numFmtId="0" fontId="16" fillId="0" borderId="0" xfId="0" applyFont="1" applyAlignment="1">
      <alignment horizontal="center" wrapText="1"/>
    </xf>
    <xf numFmtId="3" fontId="0" fillId="0" borderId="0" xfId="0" applyNumberFormat="1"/>
    <xf numFmtId="0" fontId="3" fillId="4" borderId="3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8" fillId="10" borderId="0" xfId="0" applyFont="1" applyFill="1" applyBorder="1" applyAlignment="1">
      <alignment wrapText="1"/>
    </xf>
    <xf numFmtId="0" fontId="4" fillId="0" borderId="3" xfId="0" applyFont="1" applyBorder="1" applyAlignment="1"/>
    <xf numFmtId="0" fontId="3" fillId="0" borderId="0" xfId="0" applyFont="1" applyBorder="1"/>
    <xf numFmtId="0" fontId="3" fillId="6" borderId="0" xfId="0" applyFont="1" applyFill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3" fillId="8" borderId="0" xfId="0" applyFont="1" applyFill="1" applyBorder="1"/>
    <xf numFmtId="0" fontId="10" fillId="8" borderId="3" xfId="0" applyFont="1" applyFill="1" applyBorder="1" applyAlignment="1"/>
    <xf numFmtId="0" fontId="8" fillId="10" borderId="0" xfId="0" applyFont="1" applyFill="1" applyBorder="1"/>
    <xf numFmtId="0" fontId="7" fillId="0" borderId="0" xfId="0" applyFont="1" applyBorder="1"/>
    <xf numFmtId="0" fontId="5" fillId="0" borderId="3" xfId="0" applyFont="1" applyBorder="1" applyAlignment="1">
      <alignment wrapText="1"/>
    </xf>
    <xf numFmtId="4" fontId="9" fillId="0" borderId="3" xfId="0" applyNumberFormat="1" applyFont="1" applyBorder="1"/>
    <xf numFmtId="0" fontId="5" fillId="0" borderId="0" xfId="0" applyFont="1" applyBorder="1"/>
    <xf numFmtId="4" fontId="5" fillId="0" borderId="3" xfId="0" applyNumberFormat="1" applyFont="1" applyBorder="1"/>
    <xf numFmtId="164" fontId="3" fillId="0" borderId="0" xfId="0" applyNumberFormat="1" applyFont="1" applyBorder="1"/>
    <xf numFmtId="164" fontId="4" fillId="0" borderId="3" xfId="0" applyNumberFormat="1" applyFont="1" applyBorder="1"/>
    <xf numFmtId="164" fontId="5" fillId="0" borderId="0" xfId="0" applyNumberFormat="1" applyFont="1" applyBorder="1"/>
    <xf numFmtId="164" fontId="4" fillId="0" borderId="1" xfId="0" applyNumberFormat="1" applyFont="1" applyBorder="1"/>
    <xf numFmtId="0" fontId="0" fillId="0" borderId="1" xfId="0" applyBorder="1"/>
    <xf numFmtId="164" fontId="3" fillId="0" borderId="1" xfId="0" applyNumberFormat="1" applyFont="1" applyBorder="1"/>
    <xf numFmtId="165" fontId="4" fillId="0" borderId="1" xfId="0" applyNumberFormat="1" applyFont="1" applyBorder="1"/>
    <xf numFmtId="164" fontId="4" fillId="8" borderId="1" xfId="0" applyNumberFormat="1" applyFont="1" applyFill="1" applyBorder="1"/>
    <xf numFmtId="164" fontId="4" fillId="0" borderId="0" xfId="0" applyNumberFormat="1" applyFont="1" applyFill="1"/>
    <xf numFmtId="0" fontId="0" fillId="0" borderId="6" xfId="0" applyBorder="1"/>
    <xf numFmtId="165" fontId="4" fillId="0" borderId="0" xfId="0" applyNumberFormat="1" applyFont="1" applyBorder="1"/>
    <xf numFmtId="0" fontId="0" fillId="0" borderId="0" xfId="0" applyBorder="1"/>
    <xf numFmtId="164" fontId="0" fillId="0" borderId="1" xfId="0" applyNumberFormat="1" applyBorder="1"/>
    <xf numFmtId="0" fontId="18" fillId="0" borderId="0" xfId="0" applyFont="1"/>
    <xf numFmtId="0" fontId="19" fillId="0" borderId="0" xfId="0" applyFont="1"/>
    <xf numFmtId="0" fontId="20" fillId="0" borderId="3" xfId="0" applyFont="1" applyBorder="1"/>
    <xf numFmtId="165" fontId="20" fillId="0" borderId="0" xfId="0" applyNumberFormat="1" applyFont="1"/>
    <xf numFmtId="0" fontId="21" fillId="0" borderId="3" xfId="0" applyFont="1" applyBorder="1"/>
    <xf numFmtId="4" fontId="21" fillId="0" borderId="0" xfId="0" applyNumberFormat="1" applyFont="1"/>
    <xf numFmtId="0" fontId="21" fillId="0" borderId="0" xfId="0" applyFont="1"/>
    <xf numFmtId="0" fontId="20" fillId="0" borderId="3" xfId="0" applyFont="1" applyBorder="1" applyAlignment="1">
      <alignment wrapText="1"/>
    </xf>
    <xf numFmtId="0" fontId="21" fillId="0" borderId="3" xfId="0" applyFont="1" applyBorder="1" applyAlignment="1">
      <alignment horizontal="center"/>
    </xf>
    <xf numFmtId="164" fontId="22" fillId="0" borderId="0" xfId="0" applyNumberFormat="1" applyFont="1"/>
    <xf numFmtId="0" fontId="23" fillId="0" borderId="0" xfId="0" applyFont="1"/>
    <xf numFmtId="0" fontId="22" fillId="0" borderId="3" xfId="0" applyFont="1" applyBorder="1" applyAlignment="1">
      <alignment wrapText="1"/>
    </xf>
    <xf numFmtId="165" fontId="22" fillId="0" borderId="1" xfId="0" applyNumberFormat="1" applyFont="1" applyBorder="1"/>
    <xf numFmtId="0" fontId="23" fillId="0" borderId="1" xfId="0" applyFont="1" applyBorder="1"/>
    <xf numFmtId="0" fontId="17" fillId="0" borderId="3" xfId="0" applyFont="1" applyBorder="1" applyAlignment="1">
      <alignment wrapText="1"/>
    </xf>
    <xf numFmtId="0" fontId="24" fillId="0" borderId="3" xfId="0" applyFont="1" applyBorder="1"/>
    <xf numFmtId="0" fontId="24" fillId="0" borderId="3" xfId="0" applyFont="1" applyBorder="1" applyAlignment="1">
      <alignment horizontal="center"/>
    </xf>
    <xf numFmtId="4" fontId="24" fillId="0" borderId="0" xfId="0" applyNumberFormat="1" applyFont="1"/>
    <xf numFmtId="165" fontId="17" fillId="0" borderId="0" xfId="0" applyNumberFormat="1" applyFont="1"/>
    <xf numFmtId="165" fontId="17" fillId="0" borderId="1" xfId="0" applyNumberFormat="1" applyFont="1" applyBorder="1"/>
    <xf numFmtId="0" fontId="17" fillId="0" borderId="3" xfId="0" applyFont="1" applyBorder="1"/>
    <xf numFmtId="4" fontId="24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4" fontId="18" fillId="0" borderId="0" xfId="0" applyNumberFormat="1" applyFont="1"/>
    <xf numFmtId="164" fontId="25" fillId="0" borderId="0" xfId="0" applyNumberFormat="1" applyFont="1"/>
    <xf numFmtId="0" fontId="4" fillId="0" borderId="0" xfId="0" applyFont="1" applyBorder="1"/>
    <xf numFmtId="4" fontId="6" fillId="0" borderId="3" xfId="0" applyNumberFormat="1" applyFont="1" applyBorder="1"/>
    <xf numFmtId="165" fontId="4" fillId="0" borderId="3" xfId="0" applyNumberFormat="1" applyFont="1" applyBorder="1"/>
    <xf numFmtId="0" fontId="3" fillId="11" borderId="3" xfId="0" applyFont="1" applyFill="1" applyBorder="1" applyAlignment="1">
      <alignment horizontal="center"/>
    </xf>
    <xf numFmtId="0" fontId="12" fillId="11" borderId="3" xfId="0" applyFont="1" applyFill="1" applyBorder="1" applyAlignment="1">
      <alignment horizontal="center"/>
    </xf>
    <xf numFmtId="164" fontId="0" fillId="11" borderId="0" xfId="0" applyNumberFormat="1" applyFill="1"/>
    <xf numFmtId="0" fontId="2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4" fillId="12" borderId="0" xfId="0" applyFont="1" applyFill="1"/>
    <xf numFmtId="0" fontId="0" fillId="12" borderId="3" xfId="0" applyFill="1" applyBorder="1"/>
    <xf numFmtId="4" fontId="9" fillId="12" borderId="0" xfId="0" applyNumberFormat="1" applyFont="1" applyFill="1"/>
    <xf numFmtId="165" fontId="4" fillId="12" borderId="0" xfId="0" applyNumberFormat="1" applyFont="1" applyFill="1"/>
    <xf numFmtId="3" fontId="26" fillId="12" borderId="0" xfId="0" applyNumberFormat="1" applyFont="1" applyFill="1"/>
    <xf numFmtId="0" fontId="24" fillId="12" borderId="0" xfId="0" applyFont="1" applyFill="1" applyAlignment="1">
      <alignment wrapText="1"/>
    </xf>
    <xf numFmtId="0" fontId="4" fillId="12" borderId="0" xfId="0" applyFont="1" applyFill="1" applyAlignment="1">
      <alignment wrapText="1"/>
    </xf>
    <xf numFmtId="3" fontId="0" fillId="12" borderId="0" xfId="0" applyNumberFormat="1" applyFill="1"/>
    <xf numFmtId="0" fontId="5" fillId="12" borderId="0" xfId="0" applyFont="1" applyFill="1" applyBorder="1"/>
    <xf numFmtId="0" fontId="3" fillId="12" borderId="3" xfId="0" applyFont="1" applyFill="1" applyBorder="1"/>
    <xf numFmtId="164" fontId="3" fillId="12" borderId="3" xfId="0" applyNumberFormat="1" applyFont="1" applyFill="1" applyBorder="1"/>
    <xf numFmtId="0" fontId="3" fillId="12" borderId="3" xfId="0" applyFont="1" applyFill="1" applyBorder="1" applyAlignment="1">
      <alignment horizontal="center"/>
    </xf>
    <xf numFmtId="164" fontId="4" fillId="12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CCCFF"/>
      <color rgb="FFFFCC66"/>
      <color rgb="FF1407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95264-7882-4989-8473-6ACAB3D70A7B}">
  <dimension ref="A1:K432"/>
  <sheetViews>
    <sheetView workbookViewId="0">
      <selection sqref="A1:XFD1048576"/>
    </sheetView>
  </sheetViews>
  <sheetFormatPr defaultRowHeight="14.4" x14ac:dyDescent="0.3"/>
  <cols>
    <col min="2" max="2" width="60.5546875" customWidth="1"/>
    <col min="4" max="4" width="14.88671875" customWidth="1"/>
    <col min="5" max="5" width="15" customWidth="1"/>
    <col min="7" max="7" width="13.5546875" customWidth="1"/>
    <col min="8" max="8" width="12" customWidth="1"/>
    <col min="9" max="9" width="19" customWidth="1"/>
    <col min="10" max="10" width="12.5546875" customWidth="1"/>
    <col min="11" max="11" width="10" bestFit="1" customWidth="1"/>
  </cols>
  <sheetData>
    <row r="1" spans="1:10" ht="15.6" x14ac:dyDescent="0.3">
      <c r="A1" s="65" t="s">
        <v>367</v>
      </c>
    </row>
    <row r="2" spans="1:10" ht="15.6" x14ac:dyDescent="0.3">
      <c r="A2" s="65" t="s">
        <v>368</v>
      </c>
    </row>
    <row r="3" spans="1:10" ht="15.6" x14ac:dyDescent="0.3">
      <c r="A3" s="65" t="s">
        <v>369</v>
      </c>
    </row>
    <row r="4" spans="1:10" ht="15.6" x14ac:dyDescent="0.3">
      <c r="A4" s="65" t="s">
        <v>370</v>
      </c>
    </row>
    <row r="6" spans="1:10" ht="24.6" x14ac:dyDescent="0.3">
      <c r="A6" s="129" t="s">
        <v>0</v>
      </c>
      <c r="B6" s="129"/>
      <c r="C6" s="129"/>
      <c r="D6" s="129"/>
      <c r="E6" s="129"/>
      <c r="F6" s="129"/>
    </row>
    <row r="7" spans="1:10" ht="15.6" x14ac:dyDescent="0.3">
      <c r="A7" s="130" t="s">
        <v>1</v>
      </c>
      <c r="B7" s="130"/>
      <c r="C7" s="130"/>
      <c r="D7" s="131"/>
      <c r="E7" s="1">
        <f>SUM(E9:E1346)</f>
        <v>5549741.8100000005</v>
      </c>
      <c r="F7" s="132" t="s">
        <v>2</v>
      </c>
    </row>
    <row r="8" spans="1:10" ht="46.8" x14ac:dyDescent="0.3">
      <c r="A8" s="2" t="s">
        <v>3</v>
      </c>
      <c r="B8" s="3" t="s">
        <v>4</v>
      </c>
      <c r="C8" s="3" t="s">
        <v>5</v>
      </c>
      <c r="D8" s="3" t="s">
        <v>6</v>
      </c>
      <c r="E8" s="68" t="s">
        <v>7</v>
      </c>
      <c r="F8" s="133"/>
      <c r="G8" s="4" t="s">
        <v>8</v>
      </c>
      <c r="H8" s="5" t="s">
        <v>9</v>
      </c>
      <c r="I8" s="5" t="s">
        <v>10</v>
      </c>
      <c r="J8" s="66" t="s">
        <v>372</v>
      </c>
    </row>
    <row r="9" spans="1:10" ht="15.6" x14ac:dyDescent="0.3">
      <c r="A9" s="6"/>
      <c r="B9" s="7" t="s">
        <v>11</v>
      </c>
      <c r="C9" s="7">
        <v>23</v>
      </c>
      <c r="D9" s="7">
        <v>3375</v>
      </c>
      <c r="E9" s="8">
        <f>C9*D9</f>
        <v>77625</v>
      </c>
      <c r="F9" s="9" t="s">
        <v>12</v>
      </c>
      <c r="G9" s="10">
        <v>40</v>
      </c>
      <c r="H9" s="11">
        <v>3375</v>
      </c>
      <c r="I9" s="12">
        <f t="shared" ref="I9:I11" si="0">+G9*H9</f>
        <v>135000</v>
      </c>
      <c r="J9" s="67">
        <f>+I9-E9</f>
        <v>57375</v>
      </c>
    </row>
    <row r="10" spans="1:10" ht="15.6" x14ac:dyDescent="0.3">
      <c r="A10" s="6"/>
      <c r="B10" s="7" t="s">
        <v>13</v>
      </c>
      <c r="C10" s="7">
        <v>21</v>
      </c>
      <c r="D10" s="7">
        <v>2565</v>
      </c>
      <c r="E10" s="8">
        <f t="shared" ref="E10:E74" si="1">C10*D10</f>
        <v>53865</v>
      </c>
      <c r="F10" s="9" t="s">
        <v>12</v>
      </c>
      <c r="G10" s="10">
        <v>40</v>
      </c>
      <c r="H10" s="11">
        <v>2565</v>
      </c>
      <c r="I10" s="12">
        <f t="shared" si="0"/>
        <v>102600</v>
      </c>
      <c r="J10" s="67">
        <f t="shared" ref="J10:J38" si="2">+I10-E10</f>
        <v>48735</v>
      </c>
    </row>
    <row r="11" spans="1:10" ht="15.6" x14ac:dyDescent="0.3">
      <c r="A11" s="6"/>
      <c r="B11" s="7" t="s">
        <v>14</v>
      </c>
      <c r="C11" s="7">
        <v>21</v>
      </c>
      <c r="D11" s="7">
        <v>2295</v>
      </c>
      <c r="E11" s="8">
        <f t="shared" si="1"/>
        <v>48195</v>
      </c>
      <c r="F11" s="9" t="s">
        <v>12</v>
      </c>
      <c r="G11" s="10">
        <v>40</v>
      </c>
      <c r="H11" s="11">
        <v>2295</v>
      </c>
      <c r="I11" s="12">
        <f t="shared" si="0"/>
        <v>91800</v>
      </c>
      <c r="J11" s="67">
        <f t="shared" si="2"/>
        <v>43605</v>
      </c>
    </row>
    <row r="12" spans="1:10" ht="15.6" x14ac:dyDescent="0.3">
      <c r="A12" s="6"/>
      <c r="B12" s="7" t="s">
        <v>15</v>
      </c>
      <c r="C12" s="7">
        <v>7</v>
      </c>
      <c r="D12" s="7">
        <v>4410</v>
      </c>
      <c r="E12" s="8">
        <f t="shared" si="1"/>
        <v>30870</v>
      </c>
      <c r="F12" s="9" t="s">
        <v>12</v>
      </c>
      <c r="G12" s="10">
        <v>7</v>
      </c>
      <c r="H12" s="11">
        <v>4610.88</v>
      </c>
      <c r="I12" s="12">
        <f>+G12*H12</f>
        <v>32276.16</v>
      </c>
      <c r="J12" s="67">
        <f t="shared" si="2"/>
        <v>1406.1599999999999</v>
      </c>
    </row>
    <row r="13" spans="1:10" ht="15.6" x14ac:dyDescent="0.3">
      <c r="A13" s="6"/>
      <c r="B13" s="7" t="s">
        <v>16</v>
      </c>
      <c r="C13" s="7">
        <f>8*3</f>
        <v>24</v>
      </c>
      <c r="D13" s="7">
        <v>1750</v>
      </c>
      <c r="E13" s="8">
        <f t="shared" si="1"/>
        <v>42000</v>
      </c>
      <c r="F13" s="9" t="s">
        <v>12</v>
      </c>
      <c r="G13" s="10">
        <v>0</v>
      </c>
      <c r="H13" s="11">
        <v>0</v>
      </c>
      <c r="I13" s="12">
        <f>+G13*H13</f>
        <v>0</v>
      </c>
      <c r="J13" s="67">
        <f t="shared" si="2"/>
        <v>-42000</v>
      </c>
    </row>
    <row r="14" spans="1:10" ht="15.6" x14ac:dyDescent="0.3">
      <c r="A14" s="6"/>
      <c r="B14" s="7" t="s">
        <v>17</v>
      </c>
      <c r="C14" s="7">
        <f>8*3</f>
        <v>24</v>
      </c>
      <c r="D14" s="7">
        <v>1000</v>
      </c>
      <c r="E14" s="8">
        <f t="shared" si="1"/>
        <v>24000</v>
      </c>
      <c r="F14" s="9" t="s">
        <v>12</v>
      </c>
      <c r="G14" s="10">
        <v>24</v>
      </c>
      <c r="H14" s="11">
        <v>528.79999999999995</v>
      </c>
      <c r="I14" s="12">
        <f t="shared" ref="I14" si="3">+G14*H14</f>
        <v>12691.199999999999</v>
      </c>
      <c r="J14" s="67">
        <f t="shared" si="2"/>
        <v>-11308.800000000001</v>
      </c>
    </row>
    <row r="15" spans="1:10" ht="15.6" x14ac:dyDescent="0.3">
      <c r="A15" s="6"/>
      <c r="B15" s="7" t="s">
        <v>18</v>
      </c>
      <c r="C15" s="7">
        <f>8*3</f>
        <v>24</v>
      </c>
      <c r="D15" s="7">
        <v>2225</v>
      </c>
      <c r="E15" s="8">
        <f t="shared" si="1"/>
        <v>53400</v>
      </c>
      <c r="F15" s="9" t="s">
        <v>12</v>
      </c>
      <c r="G15" s="10">
        <v>8</v>
      </c>
      <c r="H15" s="11">
        <v>6000</v>
      </c>
      <c r="I15" s="12">
        <f>+G15*H15</f>
        <v>48000</v>
      </c>
      <c r="J15" s="67">
        <f t="shared" si="2"/>
        <v>-5400</v>
      </c>
    </row>
    <row r="16" spans="1:10" ht="15.6" x14ac:dyDescent="0.3">
      <c r="A16" s="6"/>
      <c r="B16" s="7" t="s">
        <v>19</v>
      </c>
      <c r="C16" s="7">
        <f>5*3</f>
        <v>15</v>
      </c>
      <c r="D16" s="7">
        <v>3000</v>
      </c>
      <c r="E16" s="8">
        <f t="shared" si="1"/>
        <v>45000</v>
      </c>
      <c r="F16" s="9"/>
      <c r="G16" s="13">
        <v>22</v>
      </c>
      <c r="H16" s="13">
        <v>3000</v>
      </c>
      <c r="I16" s="14">
        <f t="shared" ref="I16" si="4">G16*H16</f>
        <v>66000</v>
      </c>
      <c r="J16" s="67">
        <f t="shared" si="2"/>
        <v>21000</v>
      </c>
    </row>
    <row r="17" spans="1:10" ht="15.6" x14ac:dyDescent="0.3">
      <c r="A17" s="6"/>
      <c r="B17" s="7" t="s">
        <v>20</v>
      </c>
      <c r="C17" s="7">
        <v>86</v>
      </c>
      <c r="D17" s="7">
        <v>25.29</v>
      </c>
      <c r="E17" s="8">
        <v>2175</v>
      </c>
      <c r="F17" s="9"/>
      <c r="G17" s="10">
        <v>0</v>
      </c>
      <c r="H17" s="11">
        <v>0</v>
      </c>
      <c r="I17" s="12">
        <f t="shared" ref="I17:I29" si="5">+G17*H17</f>
        <v>0</v>
      </c>
      <c r="J17" s="67">
        <f t="shared" si="2"/>
        <v>-2175</v>
      </c>
    </row>
    <row r="18" spans="1:10" ht="15.6" x14ac:dyDescent="0.3">
      <c r="A18" s="6"/>
      <c r="B18" s="7" t="s">
        <v>21</v>
      </c>
      <c r="C18" s="7">
        <v>48</v>
      </c>
      <c r="D18" s="7">
        <v>49.49</v>
      </c>
      <c r="E18" s="8">
        <v>2375</v>
      </c>
      <c r="F18" s="9"/>
      <c r="G18" s="10">
        <v>0</v>
      </c>
      <c r="H18" s="11">
        <v>0</v>
      </c>
      <c r="I18" s="12">
        <f t="shared" si="5"/>
        <v>0</v>
      </c>
      <c r="J18" s="67">
        <f t="shared" si="2"/>
        <v>-2375</v>
      </c>
    </row>
    <row r="19" spans="1:10" ht="15.6" x14ac:dyDescent="0.3">
      <c r="A19" s="6"/>
      <c r="B19" s="7" t="s">
        <v>22</v>
      </c>
      <c r="C19" s="7">
        <v>30</v>
      </c>
      <c r="D19" s="7">
        <v>57.74</v>
      </c>
      <c r="E19" s="8">
        <v>1732</v>
      </c>
      <c r="F19" s="9"/>
      <c r="G19" s="10">
        <v>0</v>
      </c>
      <c r="H19" s="11">
        <v>0</v>
      </c>
      <c r="I19" s="12">
        <f t="shared" si="5"/>
        <v>0</v>
      </c>
      <c r="J19" s="67">
        <f t="shared" si="2"/>
        <v>-1732</v>
      </c>
    </row>
    <row r="20" spans="1:10" ht="15.6" x14ac:dyDescent="0.3">
      <c r="A20" s="6"/>
      <c r="B20" s="7" t="s">
        <v>23</v>
      </c>
      <c r="C20" s="7">
        <v>24</v>
      </c>
      <c r="D20" s="7">
        <v>637.99</v>
      </c>
      <c r="E20" s="8">
        <v>15312</v>
      </c>
      <c r="F20" s="9"/>
      <c r="G20" s="10">
        <v>0</v>
      </c>
      <c r="H20" s="11">
        <v>0</v>
      </c>
      <c r="I20" s="12">
        <f t="shared" si="5"/>
        <v>0</v>
      </c>
      <c r="J20" s="67">
        <f t="shared" si="2"/>
        <v>-15312</v>
      </c>
    </row>
    <row r="21" spans="1:10" ht="15.6" x14ac:dyDescent="0.3">
      <c r="A21" s="6"/>
      <c r="B21" s="7" t="s">
        <v>24</v>
      </c>
      <c r="C21" s="7">
        <v>24</v>
      </c>
      <c r="D21" s="7">
        <v>128.65</v>
      </c>
      <c r="E21" s="8">
        <v>3087</v>
      </c>
      <c r="F21" s="9"/>
      <c r="G21" s="10">
        <v>0</v>
      </c>
      <c r="H21" s="11">
        <v>0</v>
      </c>
      <c r="I21" s="12">
        <f t="shared" si="5"/>
        <v>0</v>
      </c>
      <c r="J21" s="67">
        <f t="shared" si="2"/>
        <v>-3087</v>
      </c>
    </row>
    <row r="22" spans="1:10" ht="15.6" x14ac:dyDescent="0.3">
      <c r="A22" s="6"/>
      <c r="B22" s="7" t="s">
        <v>25</v>
      </c>
      <c r="C22" s="7">
        <v>12</v>
      </c>
      <c r="D22" s="7">
        <v>274.99</v>
      </c>
      <c r="E22" s="8">
        <v>3300</v>
      </c>
      <c r="F22" s="9"/>
      <c r="G22" s="10">
        <v>0</v>
      </c>
      <c r="H22" s="11">
        <v>0</v>
      </c>
      <c r="I22" s="12">
        <f t="shared" si="5"/>
        <v>0</v>
      </c>
      <c r="J22" s="67">
        <f t="shared" si="2"/>
        <v>-3300</v>
      </c>
    </row>
    <row r="23" spans="1:10" ht="15.6" x14ac:dyDescent="0.3">
      <c r="A23" s="6"/>
      <c r="B23" s="7" t="s">
        <v>26</v>
      </c>
      <c r="C23" s="7">
        <v>6</v>
      </c>
      <c r="D23" s="7">
        <v>250.79</v>
      </c>
      <c r="E23" s="8">
        <v>1505</v>
      </c>
      <c r="F23" s="9"/>
      <c r="G23" s="10">
        <v>0</v>
      </c>
      <c r="H23" s="11">
        <v>0</v>
      </c>
      <c r="I23" s="12">
        <f t="shared" si="5"/>
        <v>0</v>
      </c>
      <c r="J23" s="67">
        <f t="shared" si="2"/>
        <v>-1505</v>
      </c>
    </row>
    <row r="24" spans="1:10" ht="15.6" x14ac:dyDescent="0.3">
      <c r="A24" s="6"/>
      <c r="B24" s="7" t="s">
        <v>27</v>
      </c>
      <c r="C24" s="7">
        <v>6</v>
      </c>
      <c r="D24" s="7">
        <v>2396</v>
      </c>
      <c r="E24" s="8">
        <v>14381</v>
      </c>
      <c r="F24" s="9"/>
      <c r="G24" s="10">
        <v>0</v>
      </c>
      <c r="H24" s="11">
        <v>0</v>
      </c>
      <c r="I24" s="12">
        <f t="shared" si="5"/>
        <v>0</v>
      </c>
      <c r="J24" s="67">
        <f t="shared" si="2"/>
        <v>-14381</v>
      </c>
    </row>
    <row r="25" spans="1:10" ht="15.6" x14ac:dyDescent="0.3">
      <c r="A25" s="6"/>
      <c r="B25" s="7" t="s">
        <v>28</v>
      </c>
      <c r="C25" s="7">
        <v>3</v>
      </c>
      <c r="D25" s="7">
        <v>1922.8</v>
      </c>
      <c r="E25" s="8">
        <v>5769</v>
      </c>
      <c r="F25" s="9"/>
      <c r="G25" s="10">
        <v>0</v>
      </c>
      <c r="H25" s="11">
        <v>0</v>
      </c>
      <c r="I25" s="12">
        <f t="shared" si="5"/>
        <v>0</v>
      </c>
      <c r="J25" s="67">
        <f t="shared" si="2"/>
        <v>-5769</v>
      </c>
    </row>
    <row r="26" spans="1:10" ht="15.6" x14ac:dyDescent="0.3">
      <c r="A26" s="6"/>
      <c r="B26" s="7" t="s">
        <v>29</v>
      </c>
      <c r="C26" s="7">
        <v>2</v>
      </c>
      <c r="D26" s="7">
        <v>2196.6999999999998</v>
      </c>
      <c r="E26" s="8">
        <v>4393</v>
      </c>
      <c r="F26" s="9"/>
      <c r="G26" s="10">
        <v>0</v>
      </c>
      <c r="H26" s="11">
        <v>0</v>
      </c>
      <c r="I26" s="12">
        <f t="shared" si="5"/>
        <v>0</v>
      </c>
      <c r="J26" s="67">
        <f t="shared" si="2"/>
        <v>-4393</v>
      </c>
    </row>
    <row r="27" spans="1:10" ht="15.6" x14ac:dyDescent="0.3">
      <c r="A27" s="6"/>
      <c r="B27" s="15"/>
      <c r="C27" s="7"/>
      <c r="D27" s="7"/>
      <c r="E27" s="8">
        <f t="shared" si="1"/>
        <v>0</v>
      </c>
      <c r="F27" s="9"/>
      <c r="G27" s="16"/>
      <c r="H27" s="17"/>
      <c r="I27" s="18"/>
      <c r="J27" s="67">
        <f t="shared" si="2"/>
        <v>0</v>
      </c>
    </row>
    <row r="28" spans="1:10" ht="15.6" x14ac:dyDescent="0.3">
      <c r="A28" s="6"/>
      <c r="B28" s="7" t="s">
        <v>30</v>
      </c>
      <c r="C28" s="7">
        <v>64</v>
      </c>
      <c r="D28" s="7">
        <v>27.49</v>
      </c>
      <c r="E28" s="8">
        <v>1759</v>
      </c>
      <c r="F28" s="9"/>
      <c r="G28" s="10">
        <v>0</v>
      </c>
      <c r="H28" s="11">
        <v>0</v>
      </c>
      <c r="I28" s="12">
        <f t="shared" si="5"/>
        <v>0</v>
      </c>
      <c r="J28" s="67">
        <f t="shared" si="2"/>
        <v>-1759</v>
      </c>
    </row>
    <row r="29" spans="1:10" ht="15.6" x14ac:dyDescent="0.3">
      <c r="A29" s="6"/>
      <c r="B29" s="7" t="s">
        <v>31</v>
      </c>
      <c r="C29" s="7">
        <v>21</v>
      </c>
      <c r="D29" s="7">
        <v>2000</v>
      </c>
      <c r="E29" s="19">
        <f t="shared" si="1"/>
        <v>42000</v>
      </c>
      <c r="F29" s="9"/>
      <c r="G29" s="10">
        <v>21</v>
      </c>
      <c r="H29" s="11">
        <v>600</v>
      </c>
      <c r="I29" s="12">
        <f t="shared" si="5"/>
        <v>12600</v>
      </c>
      <c r="J29" s="67">
        <f t="shared" si="2"/>
        <v>-29400</v>
      </c>
    </row>
    <row r="30" spans="1:10" ht="15.6" x14ac:dyDescent="0.3">
      <c r="A30" s="6"/>
      <c r="B30" s="7" t="s">
        <v>32</v>
      </c>
      <c r="C30" s="7">
        <v>3</v>
      </c>
      <c r="D30" s="7">
        <v>1000</v>
      </c>
      <c r="E30" s="8">
        <f t="shared" si="1"/>
        <v>3000</v>
      </c>
      <c r="F30" s="9"/>
      <c r="G30" s="7">
        <v>3</v>
      </c>
      <c r="H30" s="7">
        <v>1000</v>
      </c>
      <c r="I30" s="8">
        <f t="shared" ref="I30" si="6">G30*H30</f>
        <v>3000</v>
      </c>
      <c r="J30" s="67">
        <f t="shared" si="2"/>
        <v>0</v>
      </c>
    </row>
    <row r="31" spans="1:10" ht="15.6" x14ac:dyDescent="0.3">
      <c r="A31" s="6"/>
      <c r="B31" s="7" t="s">
        <v>33</v>
      </c>
      <c r="C31" s="7">
        <v>6871</v>
      </c>
      <c r="D31" s="7">
        <v>10</v>
      </c>
      <c r="E31" s="8">
        <f t="shared" si="1"/>
        <v>68710</v>
      </c>
      <c r="F31" s="9"/>
      <c r="G31" s="10">
        <v>11</v>
      </c>
      <c r="H31" s="11">
        <v>498.99</v>
      </c>
      <c r="I31" s="12">
        <f t="shared" ref="I31:I32" si="7">+H31*G31</f>
        <v>5488.89</v>
      </c>
      <c r="J31" s="67">
        <f t="shared" si="2"/>
        <v>-63221.11</v>
      </c>
    </row>
    <row r="32" spans="1:10" ht="15.6" x14ac:dyDescent="0.3">
      <c r="A32" s="6"/>
      <c r="B32" s="7" t="s">
        <v>34</v>
      </c>
      <c r="C32" s="7">
        <v>24</v>
      </c>
      <c r="D32" s="7">
        <v>1010</v>
      </c>
      <c r="E32" s="8">
        <f t="shared" si="1"/>
        <v>24240</v>
      </c>
      <c r="F32" s="9"/>
      <c r="G32" s="10">
        <v>800</v>
      </c>
      <c r="H32" s="11">
        <v>3.95</v>
      </c>
      <c r="I32" s="12">
        <f t="shared" si="7"/>
        <v>3160</v>
      </c>
      <c r="J32" s="67">
        <f t="shared" si="2"/>
        <v>-21080</v>
      </c>
    </row>
    <row r="33" spans="1:10" ht="15.6" x14ac:dyDescent="0.3">
      <c r="A33" s="6"/>
      <c r="B33" s="7" t="s">
        <v>35</v>
      </c>
      <c r="C33" s="7">
        <v>600</v>
      </c>
      <c r="D33" s="7">
        <v>77.36</v>
      </c>
      <c r="E33" s="8">
        <f t="shared" si="1"/>
        <v>46416</v>
      </c>
      <c r="F33" s="9"/>
      <c r="G33" s="10">
        <v>0</v>
      </c>
      <c r="H33" s="11">
        <v>0</v>
      </c>
      <c r="I33" s="12">
        <f>+H33*G33</f>
        <v>0</v>
      </c>
      <c r="J33" s="67">
        <f t="shared" si="2"/>
        <v>-46416</v>
      </c>
    </row>
    <row r="34" spans="1:10" ht="15.6" x14ac:dyDescent="0.3">
      <c r="A34" s="6"/>
      <c r="B34" s="7" t="s">
        <v>36</v>
      </c>
      <c r="C34" s="7">
        <v>780</v>
      </c>
      <c r="D34" s="7">
        <v>131.47999999999999</v>
      </c>
      <c r="E34" s="8">
        <v>102554</v>
      </c>
      <c r="F34" s="9"/>
      <c r="G34" s="10">
        <v>0</v>
      </c>
      <c r="H34" s="11">
        <v>0</v>
      </c>
      <c r="I34" s="12">
        <f t="shared" ref="I34:I36" si="8">+H34*G34</f>
        <v>0</v>
      </c>
      <c r="J34" s="67">
        <f t="shared" si="2"/>
        <v>-102554</v>
      </c>
    </row>
    <row r="35" spans="1:10" ht="15.6" x14ac:dyDescent="0.3">
      <c r="A35" s="6"/>
      <c r="B35" s="7" t="s">
        <v>37</v>
      </c>
      <c r="C35" s="7">
        <v>780</v>
      </c>
      <c r="D35" s="7">
        <v>96.18</v>
      </c>
      <c r="E35" s="8">
        <v>75020</v>
      </c>
      <c r="F35" s="9"/>
      <c r="G35" s="10">
        <v>0</v>
      </c>
      <c r="H35" s="11">
        <v>0</v>
      </c>
      <c r="I35" s="12">
        <f t="shared" si="8"/>
        <v>0</v>
      </c>
      <c r="J35" s="67">
        <f t="shared" si="2"/>
        <v>-75020</v>
      </c>
    </row>
    <row r="36" spans="1:10" ht="15.6" x14ac:dyDescent="0.3">
      <c r="A36" s="6"/>
      <c r="B36" s="7" t="s">
        <v>38</v>
      </c>
      <c r="C36" s="7">
        <v>1800</v>
      </c>
      <c r="D36" s="7">
        <v>9.75</v>
      </c>
      <c r="E36" s="8">
        <f t="shared" si="1"/>
        <v>17550</v>
      </c>
      <c r="F36" s="9"/>
      <c r="G36" s="10">
        <v>0</v>
      </c>
      <c r="H36" s="11">
        <v>0</v>
      </c>
      <c r="I36" s="12">
        <f t="shared" si="8"/>
        <v>0</v>
      </c>
      <c r="J36" s="67">
        <f t="shared" si="2"/>
        <v>-17550</v>
      </c>
    </row>
    <row r="37" spans="1:10" ht="15.6" x14ac:dyDescent="0.3">
      <c r="A37" s="6"/>
      <c r="B37" s="7" t="s">
        <v>39</v>
      </c>
      <c r="C37" s="7">
        <v>6871</v>
      </c>
      <c r="D37" s="7">
        <v>9</v>
      </c>
      <c r="E37" s="8">
        <f t="shared" si="1"/>
        <v>61839</v>
      </c>
      <c r="F37" s="9"/>
      <c r="G37" s="7">
        <v>6871</v>
      </c>
      <c r="H37" s="7">
        <v>9</v>
      </c>
      <c r="I37" s="8">
        <f t="shared" ref="I37" si="9">G37*H37</f>
        <v>61839</v>
      </c>
      <c r="J37" s="67">
        <f t="shared" si="2"/>
        <v>0</v>
      </c>
    </row>
    <row r="38" spans="1:10" ht="15.6" x14ac:dyDescent="0.3">
      <c r="A38" s="6"/>
      <c r="B38" s="7" t="s">
        <v>40</v>
      </c>
      <c r="C38" s="7">
        <v>116</v>
      </c>
      <c r="D38" s="7">
        <v>135</v>
      </c>
      <c r="E38" s="8">
        <f>15652+1400</f>
        <v>17052</v>
      </c>
      <c r="F38" s="9"/>
      <c r="G38" s="10">
        <v>116</v>
      </c>
      <c r="H38" s="11">
        <v>135.83000000000001</v>
      </c>
      <c r="I38" s="12">
        <f>+G38*H38</f>
        <v>15756.28</v>
      </c>
      <c r="J38" s="67">
        <f t="shared" si="2"/>
        <v>-1295.7199999999993</v>
      </c>
    </row>
    <row r="39" spans="1:10" ht="15.6" x14ac:dyDescent="0.3">
      <c r="A39" s="6"/>
      <c r="B39" s="7"/>
      <c r="C39" s="7"/>
      <c r="D39" s="7"/>
      <c r="E39" s="8">
        <f t="shared" si="1"/>
        <v>0</v>
      </c>
      <c r="F39" s="9"/>
      <c r="G39" s="16"/>
      <c r="H39" s="17"/>
      <c r="I39" s="18"/>
      <c r="J39" s="67"/>
    </row>
    <row r="40" spans="1:10" ht="15.6" x14ac:dyDescent="0.3">
      <c r="A40" s="6"/>
      <c r="B40" s="15"/>
      <c r="C40" s="7"/>
      <c r="D40" s="7"/>
      <c r="E40" s="8">
        <f t="shared" si="1"/>
        <v>0</v>
      </c>
      <c r="F40" s="9"/>
      <c r="G40" s="16"/>
      <c r="H40" s="17"/>
      <c r="I40" s="18"/>
      <c r="J40" s="67"/>
    </row>
    <row r="41" spans="1:10" ht="15.6" x14ac:dyDescent="0.3">
      <c r="A41" s="6"/>
      <c r="B41" s="7" t="s">
        <v>41</v>
      </c>
      <c r="C41" s="7">
        <v>323</v>
      </c>
      <c r="D41" s="7">
        <v>733.97</v>
      </c>
      <c r="E41" s="8">
        <v>237072</v>
      </c>
      <c r="F41" s="9"/>
      <c r="G41" s="7">
        <v>323</v>
      </c>
      <c r="H41" s="7">
        <v>733.97</v>
      </c>
      <c r="I41" s="8">
        <v>237072</v>
      </c>
      <c r="J41" s="67">
        <f>+I41-E41</f>
        <v>0</v>
      </c>
    </row>
    <row r="42" spans="1:10" ht="15.6" x14ac:dyDescent="0.3">
      <c r="A42" s="6"/>
      <c r="B42" s="7" t="s">
        <v>42</v>
      </c>
      <c r="C42" s="7">
        <v>24</v>
      </c>
      <c r="D42" s="7">
        <v>2498</v>
      </c>
      <c r="E42" s="8">
        <f t="shared" si="1"/>
        <v>59952</v>
      </c>
      <c r="F42" s="9"/>
      <c r="G42" s="10">
        <v>0</v>
      </c>
      <c r="H42" s="11">
        <v>0</v>
      </c>
      <c r="I42" s="12">
        <f t="shared" ref="I42:I48" si="10">+G42*H42</f>
        <v>0</v>
      </c>
      <c r="J42" s="67">
        <f t="shared" ref="J42:J50" si="11">+I42-E42</f>
        <v>-59952</v>
      </c>
    </row>
    <row r="43" spans="1:10" ht="15.6" x14ac:dyDescent="0.3">
      <c r="A43" s="6"/>
      <c r="B43" s="7" t="s">
        <v>43</v>
      </c>
      <c r="C43" s="7">
        <v>24</v>
      </c>
      <c r="D43" s="7">
        <v>2546</v>
      </c>
      <c r="E43" s="8">
        <f t="shared" si="1"/>
        <v>61104</v>
      </c>
      <c r="F43" s="9"/>
      <c r="G43" s="10">
        <v>0</v>
      </c>
      <c r="H43" s="11">
        <v>0</v>
      </c>
      <c r="I43" s="12">
        <f t="shared" si="10"/>
        <v>0</v>
      </c>
      <c r="J43" s="67">
        <f t="shared" si="11"/>
        <v>-61104</v>
      </c>
    </row>
    <row r="44" spans="1:10" ht="15.6" x14ac:dyDescent="0.3">
      <c r="A44" s="6"/>
      <c r="B44" s="7" t="s">
        <v>44</v>
      </c>
      <c r="C44" s="7">
        <v>24</v>
      </c>
      <c r="D44" s="7">
        <v>2456</v>
      </c>
      <c r="E44" s="8">
        <f t="shared" si="1"/>
        <v>58944</v>
      </c>
      <c r="F44" s="9"/>
      <c r="G44" s="10">
        <v>0</v>
      </c>
      <c r="H44" s="11">
        <v>0</v>
      </c>
      <c r="I44" s="12">
        <f t="shared" si="10"/>
        <v>0</v>
      </c>
      <c r="J44" s="67">
        <f t="shared" si="11"/>
        <v>-58944</v>
      </c>
    </row>
    <row r="45" spans="1:10" ht="15.6" x14ac:dyDescent="0.3">
      <c r="A45" s="6"/>
      <c r="B45" s="7" t="s">
        <v>45</v>
      </c>
      <c r="C45" s="7">
        <v>8</v>
      </c>
      <c r="D45" s="7">
        <v>4462</v>
      </c>
      <c r="E45" s="8">
        <f t="shared" si="1"/>
        <v>35696</v>
      </c>
      <c r="F45" s="9"/>
      <c r="G45" s="10">
        <v>0</v>
      </c>
      <c r="H45" s="11">
        <v>0</v>
      </c>
      <c r="I45" s="12">
        <f t="shared" si="10"/>
        <v>0</v>
      </c>
      <c r="J45" s="67">
        <f t="shared" si="11"/>
        <v>-35696</v>
      </c>
    </row>
    <row r="46" spans="1:10" ht="15.6" x14ac:dyDescent="0.3">
      <c r="A46" s="6"/>
      <c r="B46" s="7" t="s">
        <v>46</v>
      </c>
      <c r="C46" s="7">
        <v>8</v>
      </c>
      <c r="D46" s="7">
        <v>3238</v>
      </c>
      <c r="E46" s="8">
        <f t="shared" si="1"/>
        <v>25904</v>
      </c>
      <c r="F46" s="9"/>
      <c r="G46" s="10">
        <v>0</v>
      </c>
      <c r="H46" s="11">
        <v>0</v>
      </c>
      <c r="I46" s="12">
        <f t="shared" si="10"/>
        <v>0</v>
      </c>
      <c r="J46" s="67">
        <f t="shared" si="11"/>
        <v>-25904</v>
      </c>
    </row>
    <row r="47" spans="1:10" ht="15.6" x14ac:dyDescent="0.3">
      <c r="A47" s="6"/>
      <c r="B47" s="7" t="s">
        <v>47</v>
      </c>
      <c r="C47" s="7">
        <v>8</v>
      </c>
      <c r="D47" s="7">
        <v>3017</v>
      </c>
      <c r="E47" s="8">
        <f t="shared" si="1"/>
        <v>24136</v>
      </c>
      <c r="F47" s="9"/>
      <c r="G47" s="10">
        <v>0</v>
      </c>
      <c r="H47" s="11">
        <v>0</v>
      </c>
      <c r="I47" s="12">
        <f t="shared" si="10"/>
        <v>0</v>
      </c>
      <c r="J47" s="67">
        <f t="shared" si="11"/>
        <v>-24136</v>
      </c>
    </row>
    <row r="48" spans="1:10" ht="15.6" x14ac:dyDescent="0.3">
      <c r="A48" s="6"/>
      <c r="B48" s="7" t="s">
        <v>48</v>
      </c>
      <c r="C48" s="7">
        <v>3</v>
      </c>
      <c r="D48" s="7">
        <v>3199</v>
      </c>
      <c r="E48" s="8">
        <f t="shared" si="1"/>
        <v>9597</v>
      </c>
      <c r="F48" s="9"/>
      <c r="G48" s="10">
        <v>0</v>
      </c>
      <c r="H48" s="11">
        <v>0</v>
      </c>
      <c r="I48" s="12">
        <f t="shared" si="10"/>
        <v>0</v>
      </c>
      <c r="J48" s="67">
        <f t="shared" si="11"/>
        <v>-9597</v>
      </c>
    </row>
    <row r="49" spans="1:10" ht="15.6" x14ac:dyDescent="0.3">
      <c r="A49" s="6"/>
      <c r="B49" s="7" t="s">
        <v>49</v>
      </c>
      <c r="C49" s="7">
        <v>100</v>
      </c>
      <c r="D49" s="7">
        <v>3000</v>
      </c>
      <c r="E49" s="8">
        <f t="shared" si="1"/>
        <v>300000</v>
      </c>
      <c r="F49" s="9"/>
      <c r="G49" s="10">
        <v>50</v>
      </c>
      <c r="H49" s="11">
        <v>1132.21</v>
      </c>
      <c r="I49" s="12">
        <f>+G49*H49</f>
        <v>56610.5</v>
      </c>
      <c r="J49" s="67">
        <f t="shared" si="11"/>
        <v>-243389.5</v>
      </c>
    </row>
    <row r="50" spans="1:10" ht="15.6" x14ac:dyDescent="0.3">
      <c r="A50" s="6"/>
      <c r="B50" s="7" t="s">
        <v>49</v>
      </c>
      <c r="C50" s="7"/>
      <c r="D50" s="7"/>
      <c r="E50" s="8"/>
      <c r="F50" s="9"/>
      <c r="G50" s="10">
        <v>25</v>
      </c>
      <c r="H50" s="11">
        <v>117.42</v>
      </c>
      <c r="I50" s="12">
        <f>+G50*H50</f>
        <v>2935.5</v>
      </c>
      <c r="J50" s="67">
        <f t="shared" si="11"/>
        <v>2935.5</v>
      </c>
    </row>
    <row r="51" spans="1:10" ht="15.6" x14ac:dyDescent="0.3">
      <c r="A51" s="6"/>
      <c r="B51" s="15"/>
      <c r="C51" s="7"/>
      <c r="D51" s="7"/>
      <c r="E51" s="8">
        <f t="shared" si="1"/>
        <v>0</v>
      </c>
      <c r="F51" s="9"/>
      <c r="G51" s="16"/>
      <c r="H51" s="17"/>
      <c r="I51" s="18"/>
      <c r="J51" s="67"/>
    </row>
    <row r="52" spans="1:10" ht="15.6" x14ac:dyDescent="0.3">
      <c r="A52" s="6"/>
      <c r="B52" s="7"/>
      <c r="C52" s="7"/>
      <c r="D52" s="7"/>
      <c r="E52" s="8">
        <f t="shared" si="1"/>
        <v>0</v>
      </c>
      <c r="F52" s="9"/>
      <c r="G52" s="16"/>
      <c r="H52" s="17"/>
      <c r="I52" s="18"/>
      <c r="J52" s="67"/>
    </row>
    <row r="53" spans="1:10" ht="15.6" x14ac:dyDescent="0.3">
      <c r="A53" s="6"/>
      <c r="B53" s="20" t="s">
        <v>50</v>
      </c>
      <c r="C53" s="7"/>
      <c r="D53" s="7"/>
      <c r="E53" s="8">
        <f t="shared" si="1"/>
        <v>0</v>
      </c>
      <c r="F53" s="9"/>
      <c r="G53" s="16"/>
      <c r="H53" s="17"/>
      <c r="I53" s="18"/>
      <c r="J53" s="67"/>
    </row>
    <row r="54" spans="1:10" ht="15.6" x14ac:dyDescent="0.3">
      <c r="A54" s="6"/>
      <c r="B54" s="21" t="s">
        <v>51</v>
      </c>
      <c r="C54" s="22"/>
      <c r="D54" s="7">
        <v>7.62</v>
      </c>
      <c r="E54" s="19">
        <v>204931</v>
      </c>
      <c r="F54" s="9"/>
      <c r="G54" s="10">
        <v>84</v>
      </c>
      <c r="H54" s="23">
        <v>7.62</v>
      </c>
      <c r="I54" s="12">
        <f>+G54*H54</f>
        <v>640.08000000000004</v>
      </c>
      <c r="J54" s="67">
        <f>SUM(I54:I81)-E54</f>
        <v>17674.770000000019</v>
      </c>
    </row>
    <row r="55" spans="1:10" ht="15.6" x14ac:dyDescent="0.3">
      <c r="A55" s="6"/>
      <c r="B55" s="24" t="s">
        <v>52</v>
      </c>
      <c r="C55" s="22"/>
      <c r="D55" s="7">
        <v>8.11</v>
      </c>
      <c r="E55" s="8">
        <f t="shared" si="1"/>
        <v>0</v>
      </c>
      <c r="F55" s="9"/>
      <c r="G55" s="10">
        <v>108</v>
      </c>
      <c r="H55" s="23">
        <v>8.11</v>
      </c>
      <c r="I55" s="12">
        <f t="shared" ref="I55:I81" si="12">+G55*H55</f>
        <v>875.87999999999988</v>
      </c>
      <c r="J55" s="67"/>
    </row>
    <row r="56" spans="1:10" ht="15.6" x14ac:dyDescent="0.3">
      <c r="A56" s="6"/>
      <c r="B56" s="24">
        <f>SUM(I54:I81)</f>
        <v>222605.77000000002</v>
      </c>
      <c r="C56" s="22"/>
      <c r="D56" s="7">
        <v>11.11</v>
      </c>
      <c r="E56" s="8">
        <f t="shared" si="1"/>
        <v>0</v>
      </c>
      <c r="F56" s="9"/>
      <c r="G56" s="10">
        <v>144</v>
      </c>
      <c r="H56" s="23">
        <v>11.11</v>
      </c>
      <c r="I56" s="12">
        <f t="shared" si="12"/>
        <v>1599.84</v>
      </c>
      <c r="J56" s="67"/>
    </row>
    <row r="57" spans="1:10" ht="15.6" x14ac:dyDescent="0.3">
      <c r="A57" s="6"/>
      <c r="B57" s="7"/>
      <c r="C57" s="22"/>
      <c r="D57" s="7">
        <v>7.08</v>
      </c>
      <c r="E57" s="8">
        <f t="shared" si="1"/>
        <v>0</v>
      </c>
      <c r="F57" s="9"/>
      <c r="G57" s="10">
        <v>12</v>
      </c>
      <c r="H57" s="23">
        <v>7.08</v>
      </c>
      <c r="I57" s="12">
        <f t="shared" si="12"/>
        <v>84.960000000000008</v>
      </c>
      <c r="J57" s="67"/>
    </row>
    <row r="58" spans="1:10" ht="15.6" x14ac:dyDescent="0.3">
      <c r="A58" s="6"/>
      <c r="B58" s="7"/>
      <c r="C58" s="22"/>
      <c r="D58" s="7">
        <v>6.45</v>
      </c>
      <c r="E58" s="8">
        <f t="shared" si="1"/>
        <v>0</v>
      </c>
      <c r="F58" s="9"/>
      <c r="G58" s="10">
        <v>12</v>
      </c>
      <c r="H58" s="23">
        <v>6.45</v>
      </c>
      <c r="I58" s="12">
        <f t="shared" si="12"/>
        <v>77.400000000000006</v>
      </c>
      <c r="J58" s="67"/>
    </row>
    <row r="59" spans="1:10" ht="15.6" x14ac:dyDescent="0.3">
      <c r="A59" s="6"/>
      <c r="B59" s="7"/>
      <c r="C59" s="22"/>
      <c r="D59" s="7">
        <v>7.85</v>
      </c>
      <c r="E59" s="8">
        <f t="shared" si="1"/>
        <v>0</v>
      </c>
      <c r="F59" s="9"/>
      <c r="G59" s="10">
        <v>24</v>
      </c>
      <c r="H59" s="23">
        <v>7.85</v>
      </c>
      <c r="I59" s="12">
        <f t="shared" si="12"/>
        <v>188.39999999999998</v>
      </c>
      <c r="J59" s="67"/>
    </row>
    <row r="60" spans="1:10" ht="15.6" x14ac:dyDescent="0.3">
      <c r="A60" s="6"/>
      <c r="B60" s="7"/>
      <c r="C60" s="22"/>
      <c r="D60" s="7">
        <v>11.11</v>
      </c>
      <c r="E60" s="8">
        <f t="shared" si="1"/>
        <v>0</v>
      </c>
      <c r="F60" s="9"/>
      <c r="G60" s="10">
        <v>0</v>
      </c>
      <c r="H60" s="23">
        <v>11.11</v>
      </c>
      <c r="I60" s="12">
        <f t="shared" si="12"/>
        <v>0</v>
      </c>
      <c r="J60" s="67"/>
    </row>
    <row r="61" spans="1:10" ht="15.6" x14ac:dyDescent="0.3">
      <c r="A61" s="6"/>
      <c r="B61" s="7"/>
      <c r="C61" s="22"/>
      <c r="D61" s="7">
        <v>8.4</v>
      </c>
      <c r="E61" s="8">
        <f t="shared" si="1"/>
        <v>0</v>
      </c>
      <c r="F61" s="9"/>
      <c r="G61" s="10">
        <v>24</v>
      </c>
      <c r="H61" s="23">
        <v>8.4</v>
      </c>
      <c r="I61" s="12">
        <f t="shared" si="12"/>
        <v>201.60000000000002</v>
      </c>
      <c r="J61" s="67"/>
    </row>
    <row r="62" spans="1:10" ht="15.6" x14ac:dyDescent="0.3">
      <c r="A62" s="6"/>
      <c r="B62" s="7"/>
      <c r="C62" s="22"/>
      <c r="D62" s="7">
        <v>8.06</v>
      </c>
      <c r="E62" s="8">
        <f t="shared" si="1"/>
        <v>0</v>
      </c>
      <c r="F62" s="9"/>
      <c r="G62" s="10">
        <v>84</v>
      </c>
      <c r="H62" s="23">
        <v>8.06</v>
      </c>
      <c r="I62" s="12">
        <f t="shared" si="12"/>
        <v>677.04000000000008</v>
      </c>
      <c r="J62" s="67"/>
    </row>
    <row r="63" spans="1:10" ht="15.6" x14ac:dyDescent="0.3">
      <c r="A63" s="6"/>
      <c r="B63" s="7"/>
      <c r="C63" s="22"/>
      <c r="D63" s="7">
        <v>11.83</v>
      </c>
      <c r="E63" s="8">
        <f t="shared" si="1"/>
        <v>0</v>
      </c>
      <c r="F63" s="9"/>
      <c r="G63" s="10">
        <v>48</v>
      </c>
      <c r="H63" s="23">
        <v>11.83</v>
      </c>
      <c r="I63" s="12">
        <f t="shared" si="12"/>
        <v>567.84</v>
      </c>
      <c r="J63" s="67"/>
    </row>
    <row r="64" spans="1:10" ht="15.6" x14ac:dyDescent="0.3">
      <c r="A64" s="6"/>
      <c r="B64" s="7"/>
      <c r="C64" s="22"/>
      <c r="D64" s="7">
        <v>8.83</v>
      </c>
      <c r="E64" s="8">
        <f t="shared" si="1"/>
        <v>0</v>
      </c>
      <c r="F64" s="9"/>
      <c r="G64" s="10">
        <v>48</v>
      </c>
      <c r="H64" s="23">
        <v>8.83</v>
      </c>
      <c r="I64" s="12">
        <f t="shared" si="12"/>
        <v>423.84000000000003</v>
      </c>
      <c r="J64" s="67"/>
    </row>
    <row r="65" spans="1:10" ht="15.6" x14ac:dyDescent="0.3">
      <c r="A65" s="6"/>
      <c r="B65" s="7"/>
      <c r="C65" s="22"/>
      <c r="D65" s="7">
        <v>12.52</v>
      </c>
      <c r="E65" s="8">
        <f t="shared" si="1"/>
        <v>0</v>
      </c>
      <c r="F65" s="9"/>
      <c r="G65" s="10">
        <v>108</v>
      </c>
      <c r="H65" s="23">
        <v>12.52</v>
      </c>
      <c r="I65" s="12">
        <f t="shared" si="12"/>
        <v>1352.1599999999999</v>
      </c>
      <c r="J65" s="67"/>
    </row>
    <row r="66" spans="1:10" ht="15.6" x14ac:dyDescent="0.3">
      <c r="A66" s="6"/>
      <c r="B66" s="7"/>
      <c r="C66" s="22"/>
      <c r="D66" s="7">
        <v>8.73</v>
      </c>
      <c r="E66" s="8">
        <f t="shared" si="1"/>
        <v>0</v>
      </c>
      <c r="F66" s="9"/>
      <c r="G66" s="10">
        <v>120</v>
      </c>
      <c r="H66" s="23">
        <v>8.73</v>
      </c>
      <c r="I66" s="12">
        <f t="shared" si="12"/>
        <v>1047.6000000000001</v>
      </c>
      <c r="J66" s="67"/>
    </row>
    <row r="67" spans="1:10" ht="15.6" x14ac:dyDescent="0.3">
      <c r="A67" s="6"/>
      <c r="B67" s="7"/>
      <c r="C67" s="22"/>
      <c r="D67" s="7">
        <v>9.15</v>
      </c>
      <c r="E67" s="8">
        <f t="shared" si="1"/>
        <v>0</v>
      </c>
      <c r="F67" s="9"/>
      <c r="G67" s="10">
        <v>744</v>
      </c>
      <c r="H67" s="23">
        <v>9.15</v>
      </c>
      <c r="I67" s="12">
        <f t="shared" si="12"/>
        <v>6807.6</v>
      </c>
      <c r="J67" s="67"/>
    </row>
    <row r="68" spans="1:10" ht="15.6" x14ac:dyDescent="0.3">
      <c r="A68" s="6"/>
      <c r="B68" s="7"/>
      <c r="C68" s="22"/>
      <c r="D68" s="7">
        <v>11.11</v>
      </c>
      <c r="E68" s="8">
        <f t="shared" si="1"/>
        <v>0</v>
      </c>
      <c r="F68" s="9"/>
      <c r="G68" s="10">
        <v>0</v>
      </c>
      <c r="H68" s="23">
        <v>11.11</v>
      </c>
      <c r="I68" s="12">
        <f t="shared" si="12"/>
        <v>0</v>
      </c>
      <c r="J68" s="67"/>
    </row>
    <row r="69" spans="1:10" ht="15.6" x14ac:dyDescent="0.3">
      <c r="A69" s="6"/>
      <c r="B69" s="7"/>
      <c r="C69" s="22"/>
      <c r="D69" s="7">
        <v>14.31</v>
      </c>
      <c r="E69" s="8">
        <f t="shared" si="1"/>
        <v>0</v>
      </c>
      <c r="F69" s="9"/>
      <c r="G69" s="10">
        <v>96</v>
      </c>
      <c r="H69" s="23">
        <v>14.31</v>
      </c>
      <c r="I69" s="12">
        <f t="shared" si="12"/>
        <v>1373.76</v>
      </c>
      <c r="J69" s="67"/>
    </row>
    <row r="70" spans="1:10" ht="15.6" x14ac:dyDescent="0.3">
      <c r="A70" s="6"/>
      <c r="B70" s="7"/>
      <c r="C70" s="22"/>
      <c r="D70" s="7">
        <v>14.1</v>
      </c>
      <c r="E70" s="8">
        <f t="shared" si="1"/>
        <v>0</v>
      </c>
      <c r="F70" s="9"/>
      <c r="G70" s="10">
        <v>1560</v>
      </c>
      <c r="H70" s="23">
        <v>14.1</v>
      </c>
      <c r="I70" s="12">
        <f t="shared" si="12"/>
        <v>21996</v>
      </c>
      <c r="J70" s="67"/>
    </row>
    <row r="71" spans="1:10" ht="15.6" x14ac:dyDescent="0.3">
      <c r="A71" s="6"/>
      <c r="B71" s="7"/>
      <c r="C71" s="22"/>
      <c r="D71" s="7">
        <v>10.65</v>
      </c>
      <c r="E71" s="8">
        <f t="shared" si="1"/>
        <v>0</v>
      </c>
      <c r="F71" s="9"/>
      <c r="G71" s="10">
        <v>12</v>
      </c>
      <c r="H71" s="23">
        <v>10.65</v>
      </c>
      <c r="I71" s="12">
        <f t="shared" si="12"/>
        <v>127.80000000000001</v>
      </c>
      <c r="J71" s="67"/>
    </row>
    <row r="72" spans="1:10" ht="15.6" x14ac:dyDescent="0.3">
      <c r="A72" s="6"/>
      <c r="B72" s="7"/>
      <c r="C72" s="22"/>
      <c r="D72" s="7">
        <v>11.82</v>
      </c>
      <c r="E72" s="8">
        <f t="shared" si="1"/>
        <v>0</v>
      </c>
      <c r="F72" s="9"/>
      <c r="G72" s="10">
        <v>12</v>
      </c>
      <c r="H72" s="23">
        <v>11.82</v>
      </c>
      <c r="I72" s="12">
        <f t="shared" si="12"/>
        <v>141.84</v>
      </c>
      <c r="J72" s="67"/>
    </row>
    <row r="73" spans="1:10" ht="15.6" x14ac:dyDescent="0.3">
      <c r="A73" s="6"/>
      <c r="B73" s="7"/>
      <c r="C73" s="22"/>
      <c r="D73" s="7">
        <v>10.27</v>
      </c>
      <c r="E73" s="8">
        <f t="shared" si="1"/>
        <v>0</v>
      </c>
      <c r="F73" s="9"/>
      <c r="G73" s="10">
        <v>12</v>
      </c>
      <c r="H73" s="23">
        <v>10.27</v>
      </c>
      <c r="I73" s="12">
        <f t="shared" si="12"/>
        <v>123.24</v>
      </c>
      <c r="J73" s="67"/>
    </row>
    <row r="74" spans="1:10" ht="15.6" x14ac:dyDescent="0.3">
      <c r="A74" s="6"/>
      <c r="B74" s="7"/>
      <c r="C74" s="22"/>
      <c r="D74" s="7">
        <v>111.56</v>
      </c>
      <c r="E74" s="8">
        <f t="shared" si="1"/>
        <v>0</v>
      </c>
      <c r="F74" s="9"/>
      <c r="G74" s="10">
        <v>0</v>
      </c>
      <c r="H74" s="23">
        <v>111.56</v>
      </c>
      <c r="I74" s="12">
        <f t="shared" si="12"/>
        <v>0</v>
      </c>
      <c r="J74" s="67"/>
    </row>
    <row r="75" spans="1:10" ht="15.6" x14ac:dyDescent="0.3">
      <c r="A75" s="6"/>
      <c r="B75" s="7"/>
      <c r="C75" s="22"/>
      <c r="D75" s="7">
        <v>96.95</v>
      </c>
      <c r="E75" s="8">
        <f t="shared" ref="E75:E141" si="13">C75*D75</f>
        <v>0</v>
      </c>
      <c r="F75" s="9"/>
      <c r="G75" s="10">
        <v>1</v>
      </c>
      <c r="H75" s="23">
        <v>96.95</v>
      </c>
      <c r="I75" s="12">
        <f t="shared" si="12"/>
        <v>96.95</v>
      </c>
      <c r="J75" s="67"/>
    </row>
    <row r="76" spans="1:10" ht="15.6" x14ac:dyDescent="0.3">
      <c r="A76" s="6"/>
      <c r="B76" s="7"/>
      <c r="C76" s="22"/>
      <c r="D76" s="7">
        <v>120.33</v>
      </c>
      <c r="E76" s="8">
        <f t="shared" si="13"/>
        <v>0</v>
      </c>
      <c r="F76" s="9"/>
      <c r="G76" s="10">
        <v>132</v>
      </c>
      <c r="H76" s="23">
        <v>120.33</v>
      </c>
      <c r="I76" s="12">
        <f t="shared" si="12"/>
        <v>15883.56</v>
      </c>
      <c r="J76" s="67"/>
    </row>
    <row r="77" spans="1:10" ht="15.6" x14ac:dyDescent="0.3">
      <c r="A77" s="6"/>
      <c r="B77" s="7"/>
      <c r="C77" s="22"/>
      <c r="D77" s="7">
        <v>200.63</v>
      </c>
      <c r="E77" s="8">
        <f t="shared" si="13"/>
        <v>0</v>
      </c>
      <c r="F77" s="9"/>
      <c r="G77" s="10">
        <v>18</v>
      </c>
      <c r="H77" s="23">
        <v>200.63</v>
      </c>
      <c r="I77" s="12">
        <f t="shared" si="12"/>
        <v>3611.34</v>
      </c>
      <c r="J77" s="67"/>
    </row>
    <row r="78" spans="1:10" ht="15.6" x14ac:dyDescent="0.3">
      <c r="A78" s="6"/>
      <c r="B78" s="7"/>
      <c r="C78" s="22"/>
      <c r="D78" s="7">
        <v>176.88</v>
      </c>
      <c r="E78" s="8">
        <f t="shared" si="13"/>
        <v>0</v>
      </c>
      <c r="F78" s="9"/>
      <c r="G78" s="10">
        <v>816</v>
      </c>
      <c r="H78" s="23">
        <v>176.88</v>
      </c>
      <c r="I78" s="12">
        <f t="shared" si="12"/>
        <v>144334.07999999999</v>
      </c>
      <c r="J78" s="67"/>
    </row>
    <row r="79" spans="1:10" ht="15.6" x14ac:dyDescent="0.3">
      <c r="A79" s="6"/>
      <c r="B79" s="7"/>
      <c r="C79" s="22"/>
      <c r="D79" s="7">
        <v>0</v>
      </c>
      <c r="E79" s="8">
        <f t="shared" si="13"/>
        <v>0</v>
      </c>
      <c r="F79" s="9"/>
      <c r="G79" s="10">
        <v>76</v>
      </c>
      <c r="H79" s="25">
        <v>168.44</v>
      </c>
      <c r="I79" s="12">
        <f t="shared" si="12"/>
        <v>12801.44</v>
      </c>
      <c r="J79" s="67"/>
    </row>
    <row r="80" spans="1:10" ht="15.6" x14ac:dyDescent="0.3">
      <c r="A80" s="6"/>
      <c r="B80" s="7"/>
      <c r="C80" s="22"/>
      <c r="D80" s="7">
        <v>0</v>
      </c>
      <c r="E80" s="8">
        <f t="shared" si="13"/>
        <v>0</v>
      </c>
      <c r="F80" s="9"/>
      <c r="G80" s="10">
        <v>18</v>
      </c>
      <c r="H80" s="26">
        <v>110.16</v>
      </c>
      <c r="I80" s="12">
        <f t="shared" si="12"/>
        <v>1982.8799999999999</v>
      </c>
      <c r="J80" s="67"/>
    </row>
    <row r="81" spans="1:10" ht="15.6" x14ac:dyDescent="0.3">
      <c r="A81" s="6"/>
      <c r="B81" s="7"/>
      <c r="C81" s="22"/>
      <c r="D81" s="7">
        <v>0</v>
      </c>
      <c r="E81" s="8">
        <f t="shared" si="13"/>
        <v>0</v>
      </c>
      <c r="F81" s="9"/>
      <c r="G81" s="10">
        <v>36</v>
      </c>
      <c r="H81" s="26">
        <v>155.24</v>
      </c>
      <c r="I81" s="12">
        <f t="shared" si="12"/>
        <v>5588.64</v>
      </c>
      <c r="J81" s="67"/>
    </row>
    <row r="82" spans="1:10" ht="15.6" x14ac:dyDescent="0.3">
      <c r="A82" s="6"/>
      <c r="B82" s="27" t="s">
        <v>53</v>
      </c>
      <c r="C82" s="7"/>
      <c r="D82" s="7"/>
      <c r="E82" s="8">
        <f t="shared" si="13"/>
        <v>0</v>
      </c>
      <c r="F82" s="9"/>
      <c r="G82" s="16"/>
      <c r="H82" s="17"/>
      <c r="I82" s="28"/>
      <c r="J82" s="67"/>
    </row>
    <row r="83" spans="1:10" ht="15.6" x14ac:dyDescent="0.3">
      <c r="A83" s="6"/>
      <c r="B83" s="7" t="s">
        <v>54</v>
      </c>
      <c r="C83" s="7">
        <v>8</v>
      </c>
      <c r="D83" s="7">
        <v>76</v>
      </c>
      <c r="E83" s="8">
        <f t="shared" si="13"/>
        <v>608</v>
      </c>
      <c r="F83" s="9"/>
      <c r="G83" s="16"/>
      <c r="H83" s="17"/>
      <c r="I83" s="29">
        <v>304703.8</v>
      </c>
      <c r="J83" s="67">
        <f>+I83-286159.61</f>
        <v>18544.190000000002</v>
      </c>
    </row>
    <row r="84" spans="1:10" ht="15.6" x14ac:dyDescent="0.3">
      <c r="A84" s="6"/>
      <c r="B84" s="7" t="s">
        <v>55</v>
      </c>
      <c r="C84" s="7">
        <v>1</v>
      </c>
      <c r="D84" s="7">
        <v>76</v>
      </c>
      <c r="E84" s="8">
        <f t="shared" si="13"/>
        <v>76</v>
      </c>
      <c r="F84" s="9"/>
      <c r="G84" s="16"/>
      <c r="H84" s="17"/>
      <c r="I84" s="18"/>
      <c r="J84" s="67"/>
    </row>
    <row r="85" spans="1:10" ht="15.6" x14ac:dyDescent="0.3">
      <c r="A85" s="6"/>
      <c r="B85" s="7" t="s">
        <v>56</v>
      </c>
      <c r="C85" s="7">
        <v>2</v>
      </c>
      <c r="D85" s="7">
        <v>620</v>
      </c>
      <c r="E85" s="8">
        <f t="shared" si="13"/>
        <v>1240</v>
      </c>
      <c r="F85" s="9"/>
      <c r="G85" s="16"/>
      <c r="H85" s="17"/>
      <c r="I85" s="18"/>
      <c r="J85" s="67"/>
    </row>
    <row r="86" spans="1:10" ht="15.6" x14ac:dyDescent="0.3">
      <c r="A86" s="6"/>
      <c r="B86" s="7" t="s">
        <v>57</v>
      </c>
      <c r="C86" s="7">
        <v>30</v>
      </c>
      <c r="D86" s="7">
        <v>620</v>
      </c>
      <c r="E86" s="8">
        <f t="shared" si="13"/>
        <v>18600</v>
      </c>
      <c r="F86" s="9"/>
      <c r="G86" s="16"/>
      <c r="H86" s="17"/>
      <c r="I86" s="18"/>
      <c r="J86" s="67"/>
    </row>
    <row r="87" spans="1:10" ht="15.6" x14ac:dyDescent="0.3">
      <c r="A87" s="6"/>
      <c r="B87" s="7" t="s">
        <v>58</v>
      </c>
      <c r="C87" s="7">
        <v>2</v>
      </c>
      <c r="D87" s="7">
        <v>337.79</v>
      </c>
      <c r="E87" s="8">
        <f t="shared" si="13"/>
        <v>675.58</v>
      </c>
      <c r="F87" s="9"/>
      <c r="G87" s="16"/>
      <c r="H87" s="17"/>
      <c r="I87" s="18"/>
      <c r="J87" s="67"/>
    </row>
    <row r="88" spans="1:10" ht="15.6" x14ac:dyDescent="0.3">
      <c r="A88" s="6"/>
      <c r="B88" s="7" t="s">
        <v>59</v>
      </c>
      <c r="C88" s="7">
        <v>6</v>
      </c>
      <c r="D88" s="7">
        <v>343.68</v>
      </c>
      <c r="E88" s="8">
        <f t="shared" si="13"/>
        <v>2062.08</v>
      </c>
      <c r="F88" s="9"/>
      <c r="G88" s="16"/>
      <c r="H88" s="17"/>
      <c r="I88" s="18"/>
      <c r="J88" s="67"/>
    </row>
    <row r="89" spans="1:10" ht="15.6" x14ac:dyDescent="0.3">
      <c r="A89" s="6"/>
      <c r="B89" s="7" t="s">
        <v>60</v>
      </c>
      <c r="C89" s="7">
        <v>3</v>
      </c>
      <c r="D89" s="7">
        <v>978.85</v>
      </c>
      <c r="E89" s="8">
        <f t="shared" si="13"/>
        <v>2936.55</v>
      </c>
      <c r="F89" s="9"/>
      <c r="G89" s="16"/>
      <c r="H89" s="17"/>
      <c r="I89" s="18"/>
      <c r="J89" s="67"/>
    </row>
    <row r="90" spans="1:10" ht="15.6" x14ac:dyDescent="0.3">
      <c r="A90" s="6"/>
      <c r="B90" s="7" t="s">
        <v>61</v>
      </c>
      <c r="C90" s="7">
        <v>12</v>
      </c>
      <c r="D90" s="7">
        <v>1907.25</v>
      </c>
      <c r="E90" s="8">
        <f t="shared" si="13"/>
        <v>22887</v>
      </c>
      <c r="F90" s="9"/>
      <c r="G90" s="16"/>
      <c r="H90" s="17"/>
      <c r="I90" s="18"/>
      <c r="J90" s="67"/>
    </row>
    <row r="91" spans="1:10" ht="15.6" x14ac:dyDescent="0.3">
      <c r="A91" s="6"/>
      <c r="B91" s="7" t="s">
        <v>62</v>
      </c>
      <c r="C91" s="7">
        <v>1</v>
      </c>
      <c r="D91" s="7">
        <v>1995</v>
      </c>
      <c r="E91" s="8">
        <f t="shared" si="13"/>
        <v>1995</v>
      </c>
      <c r="F91" s="9"/>
      <c r="G91" s="16"/>
      <c r="H91" s="17"/>
      <c r="I91" s="18"/>
      <c r="J91" s="67"/>
    </row>
    <row r="92" spans="1:10" ht="15.6" x14ac:dyDescent="0.3">
      <c r="A92" s="6"/>
      <c r="B92" s="7" t="s">
        <v>63</v>
      </c>
      <c r="C92" s="7">
        <v>7</v>
      </c>
      <c r="D92" s="7">
        <v>1995</v>
      </c>
      <c r="E92" s="8">
        <f t="shared" si="13"/>
        <v>13965</v>
      </c>
      <c r="F92" s="9"/>
      <c r="G92" s="16"/>
      <c r="H92" s="17"/>
      <c r="I92" s="18"/>
      <c r="J92" s="67"/>
    </row>
    <row r="93" spans="1:10" ht="15.6" x14ac:dyDescent="0.3">
      <c r="A93" s="6"/>
      <c r="B93" s="7" t="s">
        <v>64</v>
      </c>
      <c r="C93" s="7">
        <v>8</v>
      </c>
      <c r="D93" s="7">
        <v>1495</v>
      </c>
      <c r="E93" s="8">
        <f t="shared" si="13"/>
        <v>11960</v>
      </c>
      <c r="F93" s="9"/>
      <c r="G93" s="16"/>
      <c r="H93" s="17"/>
      <c r="I93" s="18"/>
      <c r="J93" s="67"/>
    </row>
    <row r="94" spans="1:10" ht="15.6" x14ac:dyDescent="0.3">
      <c r="A94" s="6"/>
      <c r="B94" s="7" t="s">
        <v>65</v>
      </c>
      <c r="C94" s="7">
        <v>9</v>
      </c>
      <c r="D94" s="7">
        <v>272.77</v>
      </c>
      <c r="E94" s="8">
        <f t="shared" si="13"/>
        <v>2454.9299999999998</v>
      </c>
      <c r="F94" s="9"/>
      <c r="G94" s="16"/>
      <c r="H94" s="17"/>
      <c r="I94" s="18"/>
      <c r="J94" s="67"/>
    </row>
    <row r="95" spans="1:10" ht="15.6" x14ac:dyDescent="0.3">
      <c r="A95" s="6"/>
      <c r="B95" s="7" t="s">
        <v>66</v>
      </c>
      <c r="C95" s="7">
        <v>5</v>
      </c>
      <c r="D95" s="7">
        <v>71.849999999999994</v>
      </c>
      <c r="E95" s="8">
        <f t="shared" si="13"/>
        <v>359.25</v>
      </c>
      <c r="F95" s="9"/>
      <c r="G95" s="16"/>
      <c r="H95" s="17"/>
      <c r="I95" s="18"/>
      <c r="J95" s="67"/>
    </row>
    <row r="96" spans="1:10" ht="15.6" x14ac:dyDescent="0.3">
      <c r="A96" s="6"/>
      <c r="B96" s="7" t="s">
        <v>67</v>
      </c>
      <c r="C96" s="7">
        <v>3</v>
      </c>
      <c r="D96" s="7">
        <v>1119.5999999999999</v>
      </c>
      <c r="E96" s="8">
        <f t="shared" si="13"/>
        <v>3358.7999999999997</v>
      </c>
      <c r="F96" s="9"/>
      <c r="G96" s="16"/>
      <c r="H96" s="17"/>
      <c r="I96" s="18"/>
      <c r="J96" s="67"/>
    </row>
    <row r="97" spans="1:10" ht="15.6" x14ac:dyDescent="0.3">
      <c r="A97" s="6"/>
      <c r="B97" s="7" t="s">
        <v>68</v>
      </c>
      <c r="C97" s="7">
        <v>30</v>
      </c>
      <c r="D97" s="7">
        <v>159.6</v>
      </c>
      <c r="E97" s="8">
        <f t="shared" si="13"/>
        <v>4788</v>
      </c>
      <c r="F97" s="9"/>
      <c r="G97" s="16"/>
      <c r="H97" s="17"/>
      <c r="I97" s="18"/>
      <c r="J97" s="67"/>
    </row>
    <row r="98" spans="1:10" ht="15.6" x14ac:dyDescent="0.3">
      <c r="A98" s="6"/>
      <c r="B98" s="7" t="s">
        <v>69</v>
      </c>
      <c r="C98" s="7">
        <v>1</v>
      </c>
      <c r="D98" s="7">
        <v>540.25</v>
      </c>
      <c r="E98" s="8">
        <f t="shared" si="13"/>
        <v>540.25</v>
      </c>
      <c r="F98" s="9"/>
      <c r="G98" s="16"/>
      <c r="H98" s="17"/>
      <c r="I98" s="18"/>
      <c r="J98" s="67"/>
    </row>
    <row r="99" spans="1:10" ht="15.6" x14ac:dyDescent="0.3">
      <c r="A99" s="6"/>
      <c r="B99" s="7" t="s">
        <v>70</v>
      </c>
      <c r="C99" s="7">
        <v>4</v>
      </c>
      <c r="D99" s="7">
        <v>99.99</v>
      </c>
      <c r="E99" s="8">
        <f t="shared" si="13"/>
        <v>399.96</v>
      </c>
      <c r="F99" s="9"/>
      <c r="G99" s="16"/>
      <c r="H99" s="17"/>
      <c r="I99" s="18"/>
      <c r="J99" s="67"/>
    </row>
    <row r="100" spans="1:10" ht="15.6" x14ac:dyDescent="0.3">
      <c r="A100" s="6"/>
      <c r="B100" s="7" t="s">
        <v>71</v>
      </c>
      <c r="C100" s="7">
        <v>1</v>
      </c>
      <c r="D100" s="7">
        <v>551</v>
      </c>
      <c r="E100" s="8">
        <f t="shared" si="13"/>
        <v>551</v>
      </c>
      <c r="F100" s="9"/>
      <c r="G100" s="16"/>
      <c r="H100" s="17"/>
      <c r="I100" s="18"/>
      <c r="J100" s="67"/>
    </row>
    <row r="101" spans="1:10" ht="15.6" x14ac:dyDescent="0.3">
      <c r="A101" s="6"/>
      <c r="B101" s="7" t="s">
        <v>72</v>
      </c>
      <c r="C101" s="7">
        <v>1</v>
      </c>
      <c r="D101" s="7">
        <v>85</v>
      </c>
      <c r="E101" s="8">
        <f t="shared" si="13"/>
        <v>85</v>
      </c>
      <c r="F101" s="9"/>
      <c r="G101" s="16"/>
      <c r="H101" s="17"/>
      <c r="I101" s="18"/>
      <c r="J101" s="67"/>
    </row>
    <row r="102" spans="1:10" ht="15.6" x14ac:dyDescent="0.3">
      <c r="A102" s="6"/>
      <c r="B102" s="7" t="s">
        <v>73</v>
      </c>
      <c r="C102" s="7">
        <v>2</v>
      </c>
      <c r="D102" s="7">
        <v>199.99</v>
      </c>
      <c r="E102" s="8">
        <f t="shared" si="13"/>
        <v>399.98</v>
      </c>
      <c r="F102" s="9"/>
      <c r="G102" s="16"/>
      <c r="H102" s="17"/>
      <c r="I102" s="18"/>
      <c r="J102" s="67"/>
    </row>
    <row r="103" spans="1:10" ht="15.6" x14ac:dyDescent="0.3">
      <c r="A103" s="6"/>
      <c r="B103" s="7" t="s">
        <v>74</v>
      </c>
      <c r="C103" s="7">
        <v>3</v>
      </c>
      <c r="D103" s="7">
        <v>3452.1</v>
      </c>
      <c r="E103" s="8">
        <f t="shared" si="13"/>
        <v>10356.299999999999</v>
      </c>
      <c r="F103" s="9"/>
      <c r="G103" s="16"/>
      <c r="H103" s="17"/>
      <c r="I103" s="18"/>
      <c r="J103" s="67"/>
    </row>
    <row r="104" spans="1:10" ht="15.6" x14ac:dyDescent="0.3">
      <c r="A104" s="6"/>
      <c r="B104" s="7" t="s">
        <v>75</v>
      </c>
      <c r="C104" s="7">
        <v>13</v>
      </c>
      <c r="D104" s="7">
        <v>434.35</v>
      </c>
      <c r="E104" s="8">
        <f t="shared" si="13"/>
        <v>5646.55</v>
      </c>
      <c r="F104" s="9"/>
      <c r="G104" s="16"/>
      <c r="H104" s="17"/>
      <c r="I104" s="18"/>
      <c r="J104" s="67"/>
    </row>
    <row r="105" spans="1:10" ht="15.6" x14ac:dyDescent="0.3">
      <c r="A105" s="6"/>
      <c r="B105" s="7" t="s">
        <v>76</v>
      </c>
      <c r="C105" s="7">
        <v>3</v>
      </c>
      <c r="D105" s="7">
        <v>249</v>
      </c>
      <c r="E105" s="8">
        <f t="shared" si="13"/>
        <v>747</v>
      </c>
      <c r="F105" s="9"/>
      <c r="G105" s="16"/>
      <c r="H105" s="17"/>
      <c r="I105" s="18"/>
      <c r="J105" s="67"/>
    </row>
    <row r="106" spans="1:10" ht="15.6" x14ac:dyDescent="0.3">
      <c r="A106" s="6"/>
      <c r="B106" s="7" t="s">
        <v>77</v>
      </c>
      <c r="C106" s="7">
        <v>5</v>
      </c>
      <c r="D106" s="7">
        <v>278.95</v>
      </c>
      <c r="E106" s="8">
        <f t="shared" si="13"/>
        <v>1394.75</v>
      </c>
      <c r="F106" s="9"/>
      <c r="G106" s="16"/>
      <c r="H106" s="17"/>
      <c r="I106" s="18"/>
      <c r="J106" s="67"/>
    </row>
    <row r="107" spans="1:10" ht="15.6" x14ac:dyDescent="0.3">
      <c r="A107" s="6"/>
      <c r="B107" s="7" t="s">
        <v>78</v>
      </c>
      <c r="C107" s="7">
        <v>6</v>
      </c>
      <c r="D107" s="7">
        <v>1399.8</v>
      </c>
      <c r="E107" s="8">
        <f t="shared" si="13"/>
        <v>8398.7999999999993</v>
      </c>
      <c r="F107" s="9"/>
      <c r="G107" s="16"/>
      <c r="H107" s="17"/>
      <c r="I107" s="18"/>
      <c r="J107" s="67"/>
    </row>
    <row r="108" spans="1:10" ht="15.6" x14ac:dyDescent="0.3">
      <c r="A108" s="6"/>
      <c r="B108" s="7" t="s">
        <v>79</v>
      </c>
      <c r="C108" s="7">
        <v>1</v>
      </c>
      <c r="D108" s="7">
        <v>48.9</v>
      </c>
      <c r="E108" s="8">
        <f t="shared" si="13"/>
        <v>48.9</v>
      </c>
      <c r="F108" s="9"/>
      <c r="G108" s="16"/>
      <c r="H108" s="17"/>
      <c r="I108" s="18"/>
      <c r="J108" s="67"/>
    </row>
    <row r="109" spans="1:10" ht="15.6" x14ac:dyDescent="0.3">
      <c r="A109" s="6"/>
      <c r="B109" s="7" t="s">
        <v>80</v>
      </c>
      <c r="C109" s="7">
        <v>1</v>
      </c>
      <c r="D109" s="7">
        <v>50.79</v>
      </c>
      <c r="E109" s="8">
        <f t="shared" si="13"/>
        <v>50.79</v>
      </c>
      <c r="F109" s="9"/>
      <c r="G109" s="16"/>
      <c r="H109" s="17"/>
      <c r="I109" s="18"/>
      <c r="J109" s="67"/>
    </row>
    <row r="110" spans="1:10" ht="15.6" x14ac:dyDescent="0.3">
      <c r="A110" s="6"/>
      <c r="B110" s="7" t="s">
        <v>81</v>
      </c>
      <c r="C110" s="7">
        <v>1</v>
      </c>
      <c r="D110" s="7">
        <v>7.55</v>
      </c>
      <c r="E110" s="8">
        <f t="shared" si="13"/>
        <v>7.55</v>
      </c>
      <c r="F110" s="9"/>
      <c r="G110" s="16"/>
      <c r="H110" s="17"/>
      <c r="I110" s="18"/>
      <c r="J110" s="67"/>
    </row>
    <row r="111" spans="1:10" ht="15.6" x14ac:dyDescent="0.3">
      <c r="A111" s="6"/>
      <c r="B111" s="15"/>
      <c r="C111" s="7"/>
      <c r="D111" s="7"/>
      <c r="E111" s="8">
        <f t="shared" si="13"/>
        <v>0</v>
      </c>
      <c r="F111" s="9"/>
      <c r="G111" s="16"/>
      <c r="H111" s="17"/>
      <c r="I111" s="18"/>
      <c r="J111" s="67"/>
    </row>
    <row r="112" spans="1:10" ht="15.6" x14ac:dyDescent="0.3">
      <c r="A112" s="6"/>
      <c r="B112" s="7" t="s">
        <v>82</v>
      </c>
      <c r="C112" s="7">
        <v>6</v>
      </c>
      <c r="D112" s="7">
        <v>269</v>
      </c>
      <c r="E112" s="8">
        <f t="shared" si="13"/>
        <v>1614</v>
      </c>
      <c r="F112" s="9"/>
      <c r="G112" s="16"/>
      <c r="H112" s="17"/>
      <c r="I112" s="18"/>
      <c r="J112" s="67"/>
    </row>
    <row r="113" spans="1:10" ht="15.6" x14ac:dyDescent="0.3">
      <c r="A113" s="6"/>
      <c r="B113" s="7" t="s">
        <v>83</v>
      </c>
      <c r="C113" s="7">
        <v>20</v>
      </c>
      <c r="D113" s="7">
        <v>272.14999999999998</v>
      </c>
      <c r="E113" s="8">
        <f t="shared" si="13"/>
        <v>5443</v>
      </c>
      <c r="F113" s="9"/>
      <c r="G113" s="16"/>
      <c r="H113" s="17"/>
      <c r="I113" s="18"/>
      <c r="J113" s="67"/>
    </row>
    <row r="114" spans="1:10" ht="15.6" x14ac:dyDescent="0.3">
      <c r="A114" s="6"/>
      <c r="B114" s="7" t="s">
        <v>84</v>
      </c>
      <c r="C114" s="7">
        <v>46</v>
      </c>
      <c r="D114" s="7">
        <v>299</v>
      </c>
      <c r="E114" s="8">
        <f t="shared" si="13"/>
        <v>13754</v>
      </c>
      <c r="F114" s="9"/>
      <c r="G114" s="16"/>
      <c r="H114" s="17"/>
      <c r="I114" s="18"/>
      <c r="J114" s="67"/>
    </row>
    <row r="115" spans="1:10" ht="15.6" x14ac:dyDescent="0.3">
      <c r="A115" s="6"/>
      <c r="B115" s="7" t="s">
        <v>85</v>
      </c>
      <c r="C115" s="7">
        <v>2</v>
      </c>
      <c r="D115" s="7">
        <v>1995</v>
      </c>
      <c r="E115" s="8">
        <f t="shared" si="13"/>
        <v>3990</v>
      </c>
      <c r="F115" s="9"/>
      <c r="G115" s="16"/>
      <c r="H115" s="17"/>
      <c r="I115" s="18"/>
      <c r="J115" s="67"/>
    </row>
    <row r="116" spans="1:10" ht="15.6" x14ac:dyDescent="0.3">
      <c r="A116" s="6"/>
      <c r="B116" s="7" t="s">
        <v>86</v>
      </c>
      <c r="C116" s="7">
        <v>4</v>
      </c>
      <c r="D116" s="7">
        <v>170.62</v>
      </c>
      <c r="E116" s="8">
        <f t="shared" si="13"/>
        <v>682.48</v>
      </c>
      <c r="F116" s="9"/>
      <c r="G116" s="16"/>
      <c r="H116" s="17"/>
      <c r="I116" s="18"/>
      <c r="J116" s="67"/>
    </row>
    <row r="117" spans="1:10" ht="15.6" x14ac:dyDescent="0.3">
      <c r="A117" s="6"/>
      <c r="B117" s="7" t="s">
        <v>87</v>
      </c>
      <c r="C117" s="7">
        <v>1</v>
      </c>
      <c r="D117" s="7">
        <v>265.88</v>
      </c>
      <c r="E117" s="8">
        <f t="shared" si="13"/>
        <v>265.88</v>
      </c>
      <c r="F117" s="9"/>
      <c r="G117" s="16"/>
      <c r="H117" s="17"/>
      <c r="I117" s="18"/>
      <c r="J117" s="67"/>
    </row>
    <row r="118" spans="1:10" ht="15.6" x14ac:dyDescent="0.3">
      <c r="A118" s="6"/>
      <c r="B118" s="7" t="s">
        <v>88</v>
      </c>
      <c r="C118" s="7">
        <v>1</v>
      </c>
      <c r="D118" s="7">
        <v>5.5</v>
      </c>
      <c r="E118" s="8">
        <f t="shared" si="13"/>
        <v>5.5</v>
      </c>
      <c r="F118" s="9"/>
      <c r="G118" s="16"/>
      <c r="H118" s="17"/>
      <c r="I118" s="18"/>
      <c r="J118" s="67"/>
    </row>
    <row r="119" spans="1:10" ht="15.6" x14ac:dyDescent="0.3">
      <c r="A119" s="6"/>
      <c r="B119" s="7" t="s">
        <v>89</v>
      </c>
      <c r="C119" s="7">
        <v>1</v>
      </c>
      <c r="D119" s="7">
        <v>5.5</v>
      </c>
      <c r="E119" s="8">
        <f t="shared" si="13"/>
        <v>5.5</v>
      </c>
      <c r="F119" s="9"/>
      <c r="G119" s="16"/>
      <c r="H119" s="17"/>
      <c r="I119" s="18"/>
      <c r="J119" s="67"/>
    </row>
    <row r="120" spans="1:10" ht="15.6" x14ac:dyDescent="0.3">
      <c r="A120" s="6"/>
      <c r="B120" s="7" t="s">
        <v>90</v>
      </c>
      <c r="C120" s="7">
        <v>1</v>
      </c>
      <c r="D120" s="7">
        <v>5.5</v>
      </c>
      <c r="E120" s="8">
        <f t="shared" si="13"/>
        <v>5.5</v>
      </c>
      <c r="F120" s="9"/>
      <c r="G120" s="16"/>
      <c r="H120" s="17"/>
      <c r="I120" s="18"/>
      <c r="J120" s="67"/>
    </row>
    <row r="121" spans="1:10" ht="15.6" x14ac:dyDescent="0.3">
      <c r="A121" s="6"/>
      <c r="B121" s="7" t="s">
        <v>91</v>
      </c>
      <c r="C121" s="7">
        <v>1</v>
      </c>
      <c r="D121" s="7">
        <v>45</v>
      </c>
      <c r="E121" s="8">
        <f t="shared" si="13"/>
        <v>45</v>
      </c>
      <c r="F121" s="9"/>
      <c r="G121" s="16"/>
      <c r="H121" s="17"/>
      <c r="I121" s="18"/>
      <c r="J121" s="67"/>
    </row>
    <row r="122" spans="1:10" ht="15.6" x14ac:dyDescent="0.3">
      <c r="A122" s="6"/>
      <c r="B122" s="7" t="s">
        <v>92</v>
      </c>
      <c r="C122" s="7">
        <v>1</v>
      </c>
      <c r="D122" s="7">
        <v>9.99</v>
      </c>
      <c r="E122" s="8">
        <f t="shared" si="13"/>
        <v>9.99</v>
      </c>
      <c r="F122" s="9"/>
      <c r="G122" s="16"/>
      <c r="H122" s="17"/>
      <c r="I122" s="18"/>
      <c r="J122" s="67"/>
    </row>
    <row r="123" spans="1:10" ht="15.6" x14ac:dyDescent="0.3">
      <c r="A123" s="6"/>
      <c r="B123" s="7" t="s">
        <v>93</v>
      </c>
      <c r="C123" s="7">
        <v>1</v>
      </c>
      <c r="D123" s="7">
        <v>99.75</v>
      </c>
      <c r="E123" s="8">
        <f t="shared" si="13"/>
        <v>99.75</v>
      </c>
      <c r="F123" s="9"/>
      <c r="G123" s="16"/>
      <c r="H123" s="17"/>
      <c r="I123" s="18"/>
      <c r="J123" s="67"/>
    </row>
    <row r="124" spans="1:10" ht="15.6" x14ac:dyDescent="0.3">
      <c r="A124" s="6"/>
      <c r="B124" s="7" t="s">
        <v>94</v>
      </c>
      <c r="C124" s="7">
        <v>1</v>
      </c>
      <c r="D124" s="7">
        <v>195.51</v>
      </c>
      <c r="E124" s="8">
        <f t="shared" si="13"/>
        <v>195.51</v>
      </c>
      <c r="F124" s="9"/>
      <c r="G124" s="16"/>
      <c r="H124" s="17"/>
      <c r="I124" s="18"/>
      <c r="J124" s="67"/>
    </row>
    <row r="125" spans="1:10" ht="15.6" x14ac:dyDescent="0.3">
      <c r="A125" s="6"/>
      <c r="B125" s="7" t="s">
        <v>95</v>
      </c>
      <c r="C125" s="7">
        <v>1</v>
      </c>
      <c r="D125" s="7">
        <v>99.75</v>
      </c>
      <c r="E125" s="8">
        <f t="shared" si="13"/>
        <v>99.75</v>
      </c>
      <c r="F125" s="9"/>
      <c r="G125" s="16"/>
      <c r="H125" s="17"/>
      <c r="I125" s="18"/>
      <c r="J125" s="67"/>
    </row>
    <row r="126" spans="1:10" ht="15.6" x14ac:dyDescent="0.3">
      <c r="A126" s="6"/>
      <c r="B126" s="7" t="s">
        <v>96</v>
      </c>
      <c r="C126" s="7">
        <v>1</v>
      </c>
      <c r="D126" s="7">
        <v>50.95</v>
      </c>
      <c r="E126" s="8">
        <f t="shared" si="13"/>
        <v>50.95</v>
      </c>
      <c r="F126" s="9"/>
      <c r="G126" s="16"/>
      <c r="H126" s="17"/>
      <c r="I126" s="18"/>
      <c r="J126" s="67"/>
    </row>
    <row r="127" spans="1:10" ht="15.6" x14ac:dyDescent="0.3">
      <c r="A127" s="6"/>
      <c r="B127" s="7" t="s">
        <v>97</v>
      </c>
      <c r="C127" s="7">
        <v>1</v>
      </c>
      <c r="D127" s="7">
        <v>183.97</v>
      </c>
      <c r="E127" s="8">
        <f t="shared" si="13"/>
        <v>183.97</v>
      </c>
      <c r="F127" s="9"/>
      <c r="G127" s="16"/>
      <c r="H127" s="17"/>
      <c r="I127" s="18"/>
      <c r="J127" s="67"/>
    </row>
    <row r="128" spans="1:10" ht="15.6" x14ac:dyDescent="0.3">
      <c r="A128" s="6"/>
      <c r="B128" s="7" t="s">
        <v>98</v>
      </c>
      <c r="C128" s="30">
        <v>4</v>
      </c>
      <c r="D128" s="30">
        <v>44.95</v>
      </c>
      <c r="E128" s="31">
        <v>186.75</v>
      </c>
      <c r="F128" s="9"/>
      <c r="G128" s="16"/>
      <c r="H128" s="17"/>
      <c r="I128" s="18"/>
      <c r="J128" s="67"/>
    </row>
    <row r="129" spans="1:10" ht="15.6" x14ac:dyDescent="0.3">
      <c r="A129" s="6"/>
      <c r="B129" s="7" t="s">
        <v>99</v>
      </c>
      <c r="C129" s="7">
        <v>4</v>
      </c>
      <c r="D129" s="7">
        <v>39.99</v>
      </c>
      <c r="E129" s="8">
        <f t="shared" si="13"/>
        <v>159.96</v>
      </c>
      <c r="F129" s="9"/>
      <c r="G129" s="16"/>
      <c r="H129" s="17"/>
      <c r="I129" s="18"/>
      <c r="J129" s="67"/>
    </row>
    <row r="130" spans="1:10" ht="15.6" x14ac:dyDescent="0.3">
      <c r="A130" s="6"/>
      <c r="B130" s="7" t="s">
        <v>100</v>
      </c>
      <c r="C130" s="7">
        <v>2</v>
      </c>
      <c r="D130" s="7">
        <v>56.99</v>
      </c>
      <c r="E130" s="8">
        <f t="shared" si="13"/>
        <v>113.98</v>
      </c>
      <c r="F130" s="9"/>
      <c r="G130" s="16"/>
      <c r="H130" s="17"/>
      <c r="I130" s="18"/>
      <c r="J130" s="67"/>
    </row>
    <row r="131" spans="1:10" ht="15.6" x14ac:dyDescent="0.3">
      <c r="A131" s="6"/>
      <c r="B131" s="7" t="s">
        <v>101</v>
      </c>
      <c r="C131" s="7">
        <v>1</v>
      </c>
      <c r="D131" s="7">
        <f>69.95+30.28</f>
        <v>100.23</v>
      </c>
      <c r="E131" s="8">
        <f t="shared" si="13"/>
        <v>100.23</v>
      </c>
      <c r="F131" s="9"/>
      <c r="G131" s="16"/>
      <c r="H131" s="17"/>
      <c r="I131" s="18"/>
      <c r="J131" s="67"/>
    </row>
    <row r="132" spans="1:10" ht="15.6" x14ac:dyDescent="0.3">
      <c r="A132" s="6"/>
      <c r="B132" s="7" t="s">
        <v>102</v>
      </c>
      <c r="C132" s="7">
        <v>6</v>
      </c>
      <c r="D132" s="7">
        <v>21.08</v>
      </c>
      <c r="E132" s="8">
        <f t="shared" si="13"/>
        <v>126.47999999999999</v>
      </c>
      <c r="F132" s="9"/>
      <c r="G132" s="16"/>
      <c r="H132" s="17"/>
      <c r="I132" s="18"/>
      <c r="J132" s="67"/>
    </row>
    <row r="133" spans="1:10" ht="15.6" x14ac:dyDescent="0.3">
      <c r="A133" s="6"/>
      <c r="B133" s="7" t="s">
        <v>103</v>
      </c>
      <c r="C133" s="7">
        <v>1</v>
      </c>
      <c r="D133" s="7">
        <v>76</v>
      </c>
      <c r="E133" s="8">
        <f t="shared" si="13"/>
        <v>76</v>
      </c>
      <c r="F133" s="9"/>
      <c r="G133" s="16"/>
      <c r="H133" s="17"/>
      <c r="I133" s="18"/>
      <c r="J133" s="67"/>
    </row>
    <row r="134" spans="1:10" ht="15.6" x14ac:dyDescent="0.3">
      <c r="A134" s="6"/>
      <c r="B134" s="7" t="s">
        <v>104</v>
      </c>
      <c r="C134" s="7">
        <v>1</v>
      </c>
      <c r="D134" s="7">
        <v>39.99</v>
      </c>
      <c r="E134" s="8">
        <f t="shared" si="13"/>
        <v>39.99</v>
      </c>
      <c r="F134" s="9"/>
      <c r="G134" s="16"/>
      <c r="H134" s="17"/>
      <c r="I134" s="18"/>
      <c r="J134" s="67"/>
    </row>
    <row r="135" spans="1:10" ht="15.6" x14ac:dyDescent="0.3">
      <c r="A135" s="6"/>
      <c r="B135" s="7" t="s">
        <v>105</v>
      </c>
      <c r="C135" s="7">
        <v>3</v>
      </c>
      <c r="D135" s="7">
        <v>28</v>
      </c>
      <c r="E135" s="8">
        <f t="shared" si="13"/>
        <v>84</v>
      </c>
      <c r="F135" s="9"/>
      <c r="G135" s="16"/>
      <c r="H135" s="17"/>
      <c r="I135" s="18"/>
      <c r="J135" s="67"/>
    </row>
    <row r="136" spans="1:10" ht="15.6" x14ac:dyDescent="0.3">
      <c r="A136" s="6"/>
      <c r="B136" s="7" t="s">
        <v>106</v>
      </c>
      <c r="C136" s="7">
        <v>3</v>
      </c>
      <c r="D136" s="7">
        <v>20</v>
      </c>
      <c r="E136" s="8">
        <f t="shared" si="13"/>
        <v>60</v>
      </c>
      <c r="F136" s="9"/>
      <c r="G136" s="16"/>
      <c r="H136" s="17"/>
      <c r="I136" s="18"/>
      <c r="J136" s="67"/>
    </row>
    <row r="137" spans="1:10" ht="15.6" x14ac:dyDescent="0.3">
      <c r="A137" s="6"/>
      <c r="B137" s="7" t="s">
        <v>107</v>
      </c>
      <c r="C137" s="7">
        <v>26</v>
      </c>
      <c r="D137" s="7">
        <v>3.95</v>
      </c>
      <c r="E137" s="8">
        <f t="shared" si="13"/>
        <v>102.7</v>
      </c>
      <c r="F137" s="9"/>
      <c r="G137" s="16"/>
      <c r="H137" s="17"/>
      <c r="I137" s="18"/>
      <c r="J137" s="67"/>
    </row>
    <row r="138" spans="1:10" ht="15.6" x14ac:dyDescent="0.3">
      <c r="A138" s="6"/>
      <c r="B138" s="15"/>
      <c r="C138" s="7"/>
      <c r="D138" s="7"/>
      <c r="E138" s="8">
        <f t="shared" si="13"/>
        <v>0</v>
      </c>
      <c r="F138" s="9"/>
      <c r="G138" s="16"/>
      <c r="H138" s="17"/>
      <c r="I138" s="18"/>
      <c r="J138" s="67"/>
    </row>
    <row r="139" spans="1:10" ht="15.6" x14ac:dyDescent="0.3">
      <c r="A139" s="6"/>
      <c r="B139" s="7" t="s">
        <v>108</v>
      </c>
      <c r="C139" s="7">
        <v>2</v>
      </c>
      <c r="D139" s="7">
        <v>28.99</v>
      </c>
      <c r="E139" s="8">
        <f t="shared" si="13"/>
        <v>57.98</v>
      </c>
      <c r="F139" s="9"/>
      <c r="G139" s="16"/>
      <c r="H139" s="17"/>
      <c r="I139" s="18"/>
      <c r="J139" s="67"/>
    </row>
    <row r="140" spans="1:10" ht="15.6" x14ac:dyDescent="0.3">
      <c r="A140" s="6"/>
      <c r="B140" s="7" t="s">
        <v>109</v>
      </c>
      <c r="C140" s="7">
        <v>1</v>
      </c>
      <c r="D140" s="7">
        <v>2839</v>
      </c>
      <c r="E140" s="8">
        <f t="shared" si="13"/>
        <v>2839</v>
      </c>
      <c r="F140" s="9"/>
      <c r="G140" s="16"/>
      <c r="H140" s="17"/>
      <c r="I140" s="18"/>
      <c r="J140" s="67"/>
    </row>
    <row r="141" spans="1:10" ht="15.6" x14ac:dyDescent="0.3">
      <c r="A141" s="6"/>
      <c r="B141" s="7" t="s">
        <v>110</v>
      </c>
      <c r="C141" s="7">
        <v>8</v>
      </c>
      <c r="D141" s="7">
        <v>158</v>
      </c>
      <c r="E141" s="8">
        <f t="shared" si="13"/>
        <v>1264</v>
      </c>
      <c r="F141" s="9"/>
      <c r="G141" s="16"/>
      <c r="H141" s="17"/>
      <c r="I141" s="18"/>
      <c r="J141" s="67"/>
    </row>
    <row r="142" spans="1:10" ht="15.6" x14ac:dyDescent="0.3">
      <c r="A142" s="6"/>
      <c r="B142" s="7" t="s">
        <v>111</v>
      </c>
      <c r="C142" s="7">
        <v>5</v>
      </c>
      <c r="D142" s="7">
        <v>158</v>
      </c>
      <c r="E142" s="8">
        <f t="shared" ref="E142:E205" si="14">C142*D142</f>
        <v>790</v>
      </c>
      <c r="F142" s="9"/>
      <c r="G142" s="16"/>
      <c r="H142" s="17"/>
      <c r="I142" s="18"/>
      <c r="J142" s="67"/>
    </row>
    <row r="143" spans="1:10" ht="15.6" x14ac:dyDescent="0.3">
      <c r="A143" s="6"/>
      <c r="B143" s="7" t="s">
        <v>112</v>
      </c>
      <c r="C143" s="7">
        <v>6</v>
      </c>
      <c r="D143" s="7">
        <v>140</v>
      </c>
      <c r="E143" s="8">
        <f t="shared" si="14"/>
        <v>840</v>
      </c>
      <c r="F143" s="9"/>
      <c r="G143" s="16"/>
      <c r="H143" s="17"/>
      <c r="I143" s="18"/>
      <c r="J143" s="67"/>
    </row>
    <row r="144" spans="1:10" ht="15.6" x14ac:dyDescent="0.3">
      <c r="A144" s="6"/>
      <c r="B144" s="7" t="s">
        <v>113</v>
      </c>
      <c r="C144" s="7">
        <v>3</v>
      </c>
      <c r="D144" s="7">
        <v>147</v>
      </c>
      <c r="E144" s="8">
        <f t="shared" si="14"/>
        <v>441</v>
      </c>
      <c r="F144" s="9"/>
      <c r="G144" s="16"/>
      <c r="H144" s="17"/>
      <c r="I144" s="18"/>
      <c r="J144" s="67"/>
    </row>
    <row r="145" spans="1:10" ht="15.6" x14ac:dyDescent="0.3">
      <c r="A145" s="6"/>
      <c r="B145" s="7" t="s">
        <v>114</v>
      </c>
      <c r="C145" s="7">
        <v>5</v>
      </c>
      <c r="D145" s="7">
        <v>158</v>
      </c>
      <c r="E145" s="8">
        <f t="shared" si="14"/>
        <v>790</v>
      </c>
      <c r="F145" s="9"/>
      <c r="G145" s="16"/>
      <c r="H145" s="17"/>
      <c r="I145" s="18"/>
      <c r="J145" s="67"/>
    </row>
    <row r="146" spans="1:10" ht="15.6" x14ac:dyDescent="0.3">
      <c r="A146" s="6"/>
      <c r="B146" s="7" t="s">
        <v>115</v>
      </c>
      <c r="C146" s="7">
        <v>1</v>
      </c>
      <c r="D146" s="7">
        <v>195.51</v>
      </c>
      <c r="E146" s="8">
        <f t="shared" si="14"/>
        <v>195.51</v>
      </c>
      <c r="F146" s="9"/>
      <c r="G146" s="16"/>
      <c r="H146" s="17"/>
      <c r="I146" s="18"/>
      <c r="J146" s="67"/>
    </row>
    <row r="147" spans="1:10" ht="15.6" x14ac:dyDescent="0.3">
      <c r="A147" s="6"/>
      <c r="B147" s="7" t="s">
        <v>116</v>
      </c>
      <c r="C147" s="7">
        <v>1</v>
      </c>
      <c r="D147" s="7">
        <v>195.51</v>
      </c>
      <c r="E147" s="8">
        <f t="shared" si="14"/>
        <v>195.51</v>
      </c>
      <c r="F147" s="9"/>
      <c r="G147" s="16"/>
      <c r="H147" s="17"/>
      <c r="I147" s="18"/>
      <c r="J147" s="67"/>
    </row>
    <row r="148" spans="1:10" ht="15.6" x14ac:dyDescent="0.3">
      <c r="A148" s="6"/>
      <c r="B148" s="7" t="s">
        <v>93</v>
      </c>
      <c r="C148" s="7">
        <v>1</v>
      </c>
      <c r="D148" s="7">
        <v>99.75</v>
      </c>
      <c r="E148" s="8">
        <f t="shared" si="14"/>
        <v>99.75</v>
      </c>
      <c r="F148" s="9"/>
      <c r="G148" s="16"/>
      <c r="H148" s="17"/>
      <c r="I148" s="18"/>
      <c r="J148" s="67"/>
    </row>
    <row r="149" spans="1:10" ht="15.6" x14ac:dyDescent="0.3">
      <c r="A149" s="6"/>
      <c r="B149" s="7" t="s">
        <v>117</v>
      </c>
      <c r="C149" s="7">
        <v>1</v>
      </c>
      <c r="D149" s="7">
        <v>195.51</v>
      </c>
      <c r="E149" s="8">
        <f t="shared" si="14"/>
        <v>195.51</v>
      </c>
      <c r="F149" s="9"/>
      <c r="G149" s="16"/>
      <c r="H149" s="17"/>
      <c r="I149" s="18"/>
      <c r="J149" s="67"/>
    </row>
    <row r="150" spans="1:10" ht="15.6" x14ac:dyDescent="0.3">
      <c r="A150" s="6"/>
      <c r="B150" s="7" t="s">
        <v>118</v>
      </c>
      <c r="C150" s="7">
        <v>1</v>
      </c>
      <c r="D150" s="7">
        <v>99.75</v>
      </c>
      <c r="E150" s="8">
        <f t="shared" si="14"/>
        <v>99.75</v>
      </c>
      <c r="F150" s="9"/>
      <c r="G150" s="16"/>
      <c r="H150" s="17"/>
      <c r="I150" s="18"/>
      <c r="J150" s="67"/>
    </row>
    <row r="151" spans="1:10" ht="15.6" x14ac:dyDescent="0.3">
      <c r="A151" s="6"/>
      <c r="B151" s="7" t="s">
        <v>119</v>
      </c>
      <c r="C151" s="22"/>
      <c r="D151" s="7">
        <v>2.59</v>
      </c>
      <c r="E151" s="19">
        <v>404.97</v>
      </c>
      <c r="F151" s="9"/>
      <c r="G151" s="16"/>
      <c r="H151" s="17"/>
      <c r="I151" s="18"/>
      <c r="J151" s="67"/>
    </row>
    <row r="152" spans="1:10" ht="15.6" x14ac:dyDescent="0.3">
      <c r="A152" s="6"/>
      <c r="B152" s="7" t="s">
        <v>100</v>
      </c>
      <c r="C152" s="7">
        <v>2</v>
      </c>
      <c r="D152" s="7">
        <v>56.99</v>
      </c>
      <c r="E152" s="8">
        <f t="shared" si="14"/>
        <v>113.98</v>
      </c>
      <c r="F152" s="9"/>
      <c r="G152" s="16"/>
      <c r="H152" s="17"/>
      <c r="I152" s="18"/>
      <c r="J152" s="67"/>
    </row>
    <row r="153" spans="1:10" ht="15.6" x14ac:dyDescent="0.3">
      <c r="A153" s="6"/>
      <c r="B153" s="7" t="s">
        <v>98</v>
      </c>
      <c r="C153" s="7">
        <v>4</v>
      </c>
      <c r="D153" s="7">
        <v>44.95</v>
      </c>
      <c r="E153" s="8">
        <f>C153*D153+5</f>
        <v>184.8</v>
      </c>
      <c r="F153" s="9"/>
      <c r="G153" s="16"/>
      <c r="H153" s="17"/>
      <c r="I153" s="18"/>
      <c r="J153" s="67"/>
    </row>
    <row r="154" spans="1:10" ht="15.6" x14ac:dyDescent="0.3">
      <c r="A154" s="6"/>
      <c r="B154" s="7" t="s">
        <v>120</v>
      </c>
      <c r="C154" s="7">
        <v>32</v>
      </c>
      <c r="D154" s="7">
        <v>36.67</v>
      </c>
      <c r="E154" s="8">
        <f t="shared" si="14"/>
        <v>1173.44</v>
      </c>
      <c r="F154" s="9"/>
      <c r="G154" s="16"/>
      <c r="H154" s="17"/>
      <c r="I154" s="18"/>
      <c r="J154" s="67"/>
    </row>
    <row r="155" spans="1:10" ht="15.6" x14ac:dyDescent="0.3">
      <c r="A155" s="6"/>
      <c r="B155" s="7" t="s">
        <v>121</v>
      </c>
      <c r="C155" s="7">
        <v>5</v>
      </c>
      <c r="D155" s="7">
        <v>353.98</v>
      </c>
      <c r="E155" s="8">
        <f t="shared" si="14"/>
        <v>1769.9</v>
      </c>
      <c r="F155" s="9"/>
      <c r="G155" s="16"/>
      <c r="H155" s="17"/>
      <c r="I155" s="18"/>
      <c r="J155" s="67"/>
    </row>
    <row r="156" spans="1:10" ht="15.6" x14ac:dyDescent="0.3">
      <c r="A156" s="6"/>
      <c r="B156" s="7" t="s">
        <v>122</v>
      </c>
      <c r="C156" s="7">
        <v>1</v>
      </c>
      <c r="D156" s="7">
        <v>611.79999999999995</v>
      </c>
      <c r="E156" s="8">
        <f t="shared" si="14"/>
        <v>611.79999999999995</v>
      </c>
      <c r="F156" s="9"/>
      <c r="G156" s="16"/>
      <c r="H156" s="17"/>
      <c r="I156" s="18"/>
      <c r="J156" s="67"/>
    </row>
    <row r="157" spans="1:10" ht="15.6" x14ac:dyDescent="0.3">
      <c r="A157" s="6"/>
      <c r="B157" s="7" t="s">
        <v>123</v>
      </c>
      <c r="C157" s="7">
        <v>4</v>
      </c>
      <c r="D157" s="7">
        <v>280</v>
      </c>
      <c r="E157" s="8">
        <f t="shared" si="14"/>
        <v>1120</v>
      </c>
      <c r="F157" s="9"/>
      <c r="G157" s="16"/>
      <c r="H157" s="17"/>
      <c r="I157" s="18"/>
      <c r="J157" s="67"/>
    </row>
    <row r="158" spans="1:10" ht="15.6" x14ac:dyDescent="0.3">
      <c r="A158" s="6"/>
      <c r="B158" s="7" t="s">
        <v>124</v>
      </c>
      <c r="C158" s="7">
        <v>1</v>
      </c>
      <c r="D158" s="7">
        <v>31.21</v>
      </c>
      <c r="E158" s="8">
        <f t="shared" si="14"/>
        <v>31.21</v>
      </c>
      <c r="F158" s="9"/>
      <c r="G158" s="16"/>
      <c r="H158" s="17"/>
      <c r="I158" s="18"/>
      <c r="J158" s="67"/>
    </row>
    <row r="159" spans="1:10" ht="15.6" x14ac:dyDescent="0.3">
      <c r="A159" s="6"/>
      <c r="B159" s="7" t="s">
        <v>125</v>
      </c>
      <c r="C159" s="7">
        <v>1</v>
      </c>
      <c r="D159" s="7">
        <v>117.04</v>
      </c>
      <c r="E159" s="8">
        <f t="shared" si="14"/>
        <v>117.04</v>
      </c>
      <c r="F159" s="9"/>
      <c r="G159" s="16"/>
      <c r="H159" s="17"/>
      <c r="I159" s="18"/>
      <c r="J159" s="67"/>
    </row>
    <row r="160" spans="1:10" ht="15.6" x14ac:dyDescent="0.3">
      <c r="A160" s="6"/>
      <c r="B160" s="7" t="s">
        <v>126</v>
      </c>
      <c r="C160" s="7">
        <v>2</v>
      </c>
      <c r="D160" s="7">
        <v>35.1</v>
      </c>
      <c r="E160" s="8">
        <f t="shared" si="14"/>
        <v>70.2</v>
      </c>
      <c r="F160" s="9"/>
      <c r="G160" s="16"/>
      <c r="H160" s="17"/>
      <c r="I160" s="18"/>
      <c r="J160" s="67"/>
    </row>
    <row r="161" spans="1:10" ht="15.6" x14ac:dyDescent="0.3">
      <c r="A161" s="6"/>
      <c r="B161" s="7" t="s">
        <v>126</v>
      </c>
      <c r="C161" s="7">
        <v>1</v>
      </c>
      <c r="D161" s="7">
        <v>35.1</v>
      </c>
      <c r="E161" s="8">
        <f t="shared" si="14"/>
        <v>35.1</v>
      </c>
      <c r="F161" s="9"/>
      <c r="G161" s="16"/>
      <c r="H161" s="17"/>
      <c r="I161" s="18"/>
      <c r="J161" s="67"/>
    </row>
    <row r="162" spans="1:10" ht="15.6" x14ac:dyDescent="0.3">
      <c r="A162" s="6"/>
      <c r="B162" s="7" t="s">
        <v>127</v>
      </c>
      <c r="C162" s="7">
        <v>1</v>
      </c>
      <c r="D162" s="7">
        <v>39.01</v>
      </c>
      <c r="E162" s="8">
        <f t="shared" si="14"/>
        <v>39.01</v>
      </c>
      <c r="F162" s="9"/>
      <c r="G162" s="16"/>
      <c r="H162" s="17"/>
      <c r="I162" s="18"/>
      <c r="J162" s="67"/>
    </row>
    <row r="163" spans="1:10" ht="15.6" x14ac:dyDescent="0.3">
      <c r="A163" s="6"/>
      <c r="B163" s="7" t="s">
        <v>127</v>
      </c>
      <c r="C163" s="7">
        <v>7</v>
      </c>
      <c r="D163" s="7">
        <v>39.01</v>
      </c>
      <c r="E163" s="8">
        <f t="shared" si="14"/>
        <v>273.07</v>
      </c>
      <c r="F163" s="9"/>
      <c r="G163" s="16"/>
      <c r="H163" s="17"/>
      <c r="I163" s="18"/>
      <c r="J163" s="67"/>
    </row>
    <row r="164" spans="1:10" ht="15.6" x14ac:dyDescent="0.3">
      <c r="A164" s="6"/>
      <c r="B164" s="7" t="s">
        <v>127</v>
      </c>
      <c r="C164" s="7">
        <v>2</v>
      </c>
      <c r="D164" s="7">
        <v>39.01</v>
      </c>
      <c r="E164" s="8">
        <f t="shared" si="14"/>
        <v>78.02</v>
      </c>
      <c r="F164" s="9"/>
      <c r="G164" s="16"/>
      <c r="H164" s="17"/>
      <c r="I164" s="18"/>
      <c r="J164" s="67"/>
    </row>
    <row r="165" spans="1:10" ht="15.6" x14ac:dyDescent="0.3">
      <c r="A165" s="6"/>
      <c r="B165" s="7" t="s">
        <v>128</v>
      </c>
      <c r="C165" s="7">
        <v>8</v>
      </c>
      <c r="D165" s="7">
        <v>71.25</v>
      </c>
      <c r="E165" s="8">
        <f t="shared" si="14"/>
        <v>570</v>
      </c>
      <c r="F165" s="9"/>
      <c r="G165" s="16"/>
      <c r="H165" s="17"/>
      <c r="I165" s="18"/>
      <c r="J165" s="67"/>
    </row>
    <row r="166" spans="1:10" ht="15.6" x14ac:dyDescent="0.3">
      <c r="A166" s="6"/>
      <c r="B166" s="7" t="s">
        <v>129</v>
      </c>
      <c r="C166" s="7">
        <v>12</v>
      </c>
      <c r="D166" s="7">
        <v>13.89</v>
      </c>
      <c r="E166" s="8">
        <f t="shared" si="14"/>
        <v>166.68</v>
      </c>
      <c r="F166" s="9"/>
      <c r="G166" s="16"/>
      <c r="H166" s="17"/>
      <c r="I166" s="18"/>
      <c r="J166" s="67"/>
    </row>
    <row r="167" spans="1:10" ht="15.6" x14ac:dyDescent="0.3">
      <c r="A167" s="6"/>
      <c r="B167" s="15"/>
      <c r="C167" s="7"/>
      <c r="D167" s="7"/>
      <c r="E167" s="8">
        <f t="shared" si="14"/>
        <v>0</v>
      </c>
      <c r="F167" s="9"/>
      <c r="G167" s="16"/>
      <c r="H167" s="17"/>
      <c r="I167" s="18"/>
      <c r="J167" s="67"/>
    </row>
    <row r="168" spans="1:10" ht="15.6" x14ac:dyDescent="0.3">
      <c r="A168" s="6"/>
      <c r="B168" s="7" t="s">
        <v>130</v>
      </c>
      <c r="C168" s="7">
        <v>3</v>
      </c>
      <c r="D168" s="7">
        <v>23.51</v>
      </c>
      <c r="E168" s="8">
        <f t="shared" si="14"/>
        <v>70.53</v>
      </c>
      <c r="F168" s="9"/>
      <c r="G168" s="16"/>
      <c r="H168" s="17"/>
      <c r="I168" s="18"/>
      <c r="J168" s="67"/>
    </row>
    <row r="169" spans="1:10" ht="15.6" x14ac:dyDescent="0.3">
      <c r="A169" s="6"/>
      <c r="B169" s="7" t="s">
        <v>131</v>
      </c>
      <c r="C169" s="7">
        <v>5</v>
      </c>
      <c r="D169" s="7">
        <v>18.170000000000002</v>
      </c>
      <c r="E169" s="8">
        <f t="shared" si="14"/>
        <v>90.850000000000009</v>
      </c>
      <c r="F169" s="9"/>
      <c r="G169" s="16"/>
      <c r="H169" s="17"/>
      <c r="I169" s="18"/>
      <c r="J169" s="67"/>
    </row>
    <row r="170" spans="1:10" ht="15.6" x14ac:dyDescent="0.3">
      <c r="A170" s="6"/>
      <c r="B170" s="7" t="s">
        <v>132</v>
      </c>
      <c r="C170" s="7">
        <v>1</v>
      </c>
      <c r="D170" s="7">
        <v>50.2</v>
      </c>
      <c r="E170" s="8">
        <f t="shared" si="14"/>
        <v>50.2</v>
      </c>
      <c r="F170" s="9"/>
      <c r="G170" s="16"/>
      <c r="H170" s="17"/>
      <c r="I170" s="18"/>
      <c r="J170" s="67"/>
    </row>
    <row r="171" spans="1:10" ht="15.6" x14ac:dyDescent="0.3">
      <c r="A171" s="6"/>
      <c r="B171" s="7" t="s">
        <v>133</v>
      </c>
      <c r="C171" s="7">
        <v>6</v>
      </c>
      <c r="D171" s="7">
        <v>26.71</v>
      </c>
      <c r="E171" s="8">
        <f t="shared" si="14"/>
        <v>160.26</v>
      </c>
      <c r="F171" s="9"/>
      <c r="G171" s="16"/>
      <c r="H171" s="17"/>
      <c r="I171" s="18"/>
      <c r="J171" s="67"/>
    </row>
    <row r="172" spans="1:10" ht="15.6" x14ac:dyDescent="0.3">
      <c r="A172" s="6"/>
      <c r="B172" s="7" t="s">
        <v>134</v>
      </c>
      <c r="C172" s="7">
        <v>15</v>
      </c>
      <c r="D172" s="7">
        <v>17.63</v>
      </c>
      <c r="E172" s="8">
        <f t="shared" si="14"/>
        <v>264.45</v>
      </c>
      <c r="F172" s="9"/>
      <c r="G172" s="16"/>
      <c r="H172" s="17"/>
      <c r="I172" s="18"/>
      <c r="J172" s="67"/>
    </row>
    <row r="173" spans="1:10" ht="15.6" x14ac:dyDescent="0.3">
      <c r="A173" s="6"/>
      <c r="B173" s="7" t="s">
        <v>135</v>
      </c>
      <c r="C173" s="7">
        <v>9</v>
      </c>
      <c r="D173" s="7">
        <v>44.57</v>
      </c>
      <c r="E173" s="8">
        <f t="shared" si="14"/>
        <v>401.13</v>
      </c>
      <c r="F173" s="9"/>
      <c r="G173" s="16"/>
      <c r="H173" s="17"/>
      <c r="I173" s="18"/>
      <c r="J173" s="67"/>
    </row>
    <row r="174" spans="1:10" ht="15.6" x14ac:dyDescent="0.3">
      <c r="A174" s="6"/>
      <c r="B174" s="7" t="s">
        <v>136</v>
      </c>
      <c r="C174" s="7">
        <v>13</v>
      </c>
      <c r="D174" s="7">
        <v>39.74</v>
      </c>
      <c r="E174" s="8">
        <f t="shared" si="14"/>
        <v>516.62</v>
      </c>
      <c r="F174" s="9"/>
      <c r="G174" s="16"/>
      <c r="H174" s="17"/>
      <c r="I174" s="18"/>
      <c r="J174" s="67"/>
    </row>
    <row r="175" spans="1:10" ht="15.6" x14ac:dyDescent="0.3">
      <c r="A175" s="6"/>
      <c r="B175" s="7" t="s">
        <v>137</v>
      </c>
      <c r="C175" s="7">
        <v>2</v>
      </c>
      <c r="D175" s="7">
        <v>356.65</v>
      </c>
      <c r="E175" s="8">
        <f t="shared" si="14"/>
        <v>713.3</v>
      </c>
      <c r="F175" s="9"/>
      <c r="G175" s="16"/>
      <c r="H175" s="17"/>
      <c r="I175" s="18"/>
      <c r="J175" s="67"/>
    </row>
    <row r="176" spans="1:10" ht="15.6" x14ac:dyDescent="0.3">
      <c r="A176" s="6"/>
      <c r="B176" s="7" t="s">
        <v>138</v>
      </c>
      <c r="C176" s="7">
        <v>2</v>
      </c>
      <c r="D176" s="7">
        <v>452.8</v>
      </c>
      <c r="E176" s="8">
        <f t="shared" si="14"/>
        <v>905.6</v>
      </c>
      <c r="F176" s="9"/>
      <c r="G176" s="16"/>
      <c r="H176" s="17"/>
      <c r="I176" s="18"/>
      <c r="J176" s="67"/>
    </row>
    <row r="177" spans="1:10" ht="15.6" x14ac:dyDescent="0.3">
      <c r="A177" s="6"/>
      <c r="B177" s="7" t="s">
        <v>139</v>
      </c>
      <c r="C177" s="7">
        <v>2</v>
      </c>
      <c r="D177" s="7">
        <v>500.85</v>
      </c>
      <c r="E177" s="8">
        <f t="shared" si="14"/>
        <v>1001.7</v>
      </c>
      <c r="F177" s="9"/>
      <c r="G177" s="16"/>
      <c r="H177" s="17"/>
      <c r="I177" s="18"/>
      <c r="J177" s="67"/>
    </row>
    <row r="178" spans="1:10" ht="15.6" x14ac:dyDescent="0.3">
      <c r="A178" s="6"/>
      <c r="B178" s="7" t="s">
        <v>140</v>
      </c>
      <c r="C178" s="7">
        <v>5</v>
      </c>
      <c r="D178" s="7">
        <v>467</v>
      </c>
      <c r="E178" s="8">
        <f t="shared" si="14"/>
        <v>2335</v>
      </c>
      <c r="F178" s="9"/>
      <c r="G178" s="16"/>
      <c r="H178" s="17"/>
      <c r="I178" s="18"/>
      <c r="J178" s="67"/>
    </row>
    <row r="179" spans="1:10" ht="15.6" x14ac:dyDescent="0.3">
      <c r="A179" s="6"/>
      <c r="B179" s="7" t="s">
        <v>141</v>
      </c>
      <c r="C179" s="7">
        <v>6</v>
      </c>
      <c r="D179" s="7">
        <v>1180.5</v>
      </c>
      <c r="E179" s="8">
        <f t="shared" si="14"/>
        <v>7083</v>
      </c>
      <c r="F179" s="9"/>
      <c r="G179" s="16"/>
      <c r="H179" s="17"/>
      <c r="I179" s="18"/>
      <c r="J179" s="67"/>
    </row>
    <row r="180" spans="1:10" ht="15.6" x14ac:dyDescent="0.3">
      <c r="A180" s="6"/>
      <c r="B180" s="7" t="s">
        <v>142</v>
      </c>
      <c r="C180" s="7">
        <v>1</v>
      </c>
      <c r="D180" s="7">
        <v>111.76</v>
      </c>
      <c r="E180" s="8">
        <f t="shared" si="14"/>
        <v>111.76</v>
      </c>
      <c r="F180" s="9"/>
      <c r="G180" s="16"/>
      <c r="H180" s="17"/>
      <c r="I180" s="18"/>
      <c r="J180" s="67"/>
    </row>
    <row r="181" spans="1:10" ht="15.6" x14ac:dyDescent="0.3">
      <c r="A181" s="6"/>
      <c r="B181" s="7" t="s">
        <v>143</v>
      </c>
      <c r="C181" s="7">
        <v>1</v>
      </c>
      <c r="D181" s="7">
        <v>65</v>
      </c>
      <c r="E181" s="8">
        <f t="shared" si="14"/>
        <v>65</v>
      </c>
      <c r="F181" s="9"/>
      <c r="G181" s="16"/>
      <c r="H181" s="17"/>
      <c r="I181" s="18"/>
      <c r="J181" s="67"/>
    </row>
    <row r="182" spans="1:10" ht="15.6" x14ac:dyDescent="0.3">
      <c r="A182" s="6"/>
      <c r="B182" s="7" t="s">
        <v>144</v>
      </c>
      <c r="C182" s="7">
        <v>7</v>
      </c>
      <c r="D182" s="7">
        <v>266.10000000000002</v>
      </c>
      <c r="E182" s="8">
        <f t="shared" si="14"/>
        <v>1862.7000000000003</v>
      </c>
      <c r="F182" s="9"/>
      <c r="G182" s="16"/>
      <c r="H182" s="17"/>
      <c r="I182" s="18"/>
      <c r="J182" s="67"/>
    </row>
    <row r="183" spans="1:10" ht="15.6" x14ac:dyDescent="0.3">
      <c r="A183" s="6"/>
      <c r="B183" s="7" t="s">
        <v>145</v>
      </c>
      <c r="C183" s="7">
        <v>1</v>
      </c>
      <c r="D183" s="7">
        <v>59</v>
      </c>
      <c r="E183" s="8">
        <f t="shared" si="14"/>
        <v>59</v>
      </c>
      <c r="F183" s="9"/>
      <c r="G183" s="16"/>
      <c r="H183" s="17"/>
      <c r="I183" s="18"/>
      <c r="J183" s="67"/>
    </row>
    <row r="184" spans="1:10" ht="15.6" x14ac:dyDescent="0.3">
      <c r="A184" s="6"/>
      <c r="B184" s="7" t="s">
        <v>146</v>
      </c>
      <c r="C184" s="7">
        <v>1</v>
      </c>
      <c r="D184" s="7">
        <v>15</v>
      </c>
      <c r="E184" s="8">
        <f t="shared" si="14"/>
        <v>15</v>
      </c>
      <c r="F184" s="9"/>
      <c r="G184" s="16"/>
      <c r="H184" s="17"/>
      <c r="I184" s="18"/>
      <c r="J184" s="67"/>
    </row>
    <row r="185" spans="1:10" ht="15.6" x14ac:dyDescent="0.3">
      <c r="A185" s="6"/>
      <c r="B185" s="7" t="s">
        <v>147</v>
      </c>
      <c r="C185" s="7">
        <v>3</v>
      </c>
      <c r="D185" s="7">
        <v>378.91</v>
      </c>
      <c r="E185" s="8">
        <f t="shared" si="14"/>
        <v>1136.73</v>
      </c>
      <c r="F185" s="9"/>
      <c r="G185" s="16"/>
      <c r="H185" s="17"/>
      <c r="I185" s="18"/>
      <c r="J185" s="67"/>
    </row>
    <row r="186" spans="1:10" ht="15.6" x14ac:dyDescent="0.3">
      <c r="A186" s="6"/>
      <c r="B186" s="7" t="s">
        <v>148</v>
      </c>
      <c r="C186" s="7">
        <v>2</v>
      </c>
      <c r="D186" s="7">
        <v>26.12</v>
      </c>
      <c r="E186" s="8">
        <f t="shared" si="14"/>
        <v>52.24</v>
      </c>
      <c r="F186" s="9"/>
      <c r="G186" s="16"/>
      <c r="H186" s="17"/>
      <c r="I186" s="18"/>
      <c r="J186" s="67"/>
    </row>
    <row r="187" spans="1:10" ht="15.6" x14ac:dyDescent="0.3">
      <c r="A187" s="6"/>
      <c r="B187" s="7" t="s">
        <v>149</v>
      </c>
      <c r="C187" s="7">
        <v>1</v>
      </c>
      <c r="D187" s="7">
        <v>2839</v>
      </c>
      <c r="E187" s="8">
        <f t="shared" si="14"/>
        <v>2839</v>
      </c>
      <c r="F187" s="9"/>
      <c r="G187" s="16"/>
      <c r="H187" s="17"/>
      <c r="I187" s="18"/>
      <c r="J187" s="67"/>
    </row>
    <row r="188" spans="1:10" ht="15.6" x14ac:dyDescent="0.3">
      <c r="A188" s="6"/>
      <c r="B188" s="7" t="s">
        <v>150</v>
      </c>
      <c r="C188" s="7">
        <v>3</v>
      </c>
      <c r="D188" s="7">
        <v>158</v>
      </c>
      <c r="E188" s="8">
        <f t="shared" si="14"/>
        <v>474</v>
      </c>
      <c r="F188" s="9"/>
      <c r="G188" s="16"/>
      <c r="H188" s="17"/>
      <c r="I188" s="18"/>
      <c r="J188" s="67"/>
    </row>
    <row r="189" spans="1:10" ht="15.6" x14ac:dyDescent="0.3">
      <c r="A189" s="6"/>
      <c r="B189" s="7" t="s">
        <v>151</v>
      </c>
      <c r="C189" s="7">
        <v>3</v>
      </c>
      <c r="D189" s="7">
        <v>66.849999999999994</v>
      </c>
      <c r="E189" s="8">
        <f t="shared" si="14"/>
        <v>200.54999999999998</v>
      </c>
      <c r="F189" s="9"/>
      <c r="G189" s="16"/>
      <c r="H189" s="17"/>
      <c r="I189" s="18"/>
      <c r="J189" s="67"/>
    </row>
    <row r="190" spans="1:10" ht="15.6" x14ac:dyDescent="0.3">
      <c r="A190" s="6"/>
      <c r="B190" s="7" t="s">
        <v>152</v>
      </c>
      <c r="C190" s="7">
        <v>2</v>
      </c>
      <c r="D190" s="7">
        <v>97.1</v>
      </c>
      <c r="E190" s="8">
        <f t="shared" si="14"/>
        <v>194.2</v>
      </c>
      <c r="F190" s="9"/>
      <c r="G190" s="16"/>
      <c r="H190" s="17"/>
      <c r="I190" s="18"/>
      <c r="J190" s="67"/>
    </row>
    <row r="191" spans="1:10" ht="15.6" x14ac:dyDescent="0.3">
      <c r="A191" s="6"/>
      <c r="B191" s="7" t="s">
        <v>153</v>
      </c>
      <c r="C191" s="7">
        <v>6</v>
      </c>
      <c r="D191" s="7">
        <v>443.33</v>
      </c>
      <c r="E191" s="8">
        <f t="shared" si="14"/>
        <v>2659.98</v>
      </c>
      <c r="F191" s="9"/>
      <c r="G191" s="16"/>
      <c r="H191" s="17"/>
      <c r="I191" s="18"/>
      <c r="J191" s="67"/>
    </row>
    <row r="192" spans="1:10" ht="15.6" x14ac:dyDescent="0.3">
      <c r="A192" s="6"/>
      <c r="B192" s="7" t="s">
        <v>154</v>
      </c>
      <c r="C192" s="7">
        <v>1</v>
      </c>
      <c r="D192" s="7">
        <v>326.67</v>
      </c>
      <c r="E192" s="8">
        <f t="shared" si="14"/>
        <v>326.67</v>
      </c>
      <c r="F192" s="9"/>
      <c r="G192" s="16"/>
      <c r="H192" s="17"/>
      <c r="I192" s="18"/>
      <c r="J192" s="67"/>
    </row>
    <row r="193" spans="1:10" ht="15.6" x14ac:dyDescent="0.3">
      <c r="A193" s="6"/>
      <c r="B193" s="7" t="s">
        <v>155</v>
      </c>
      <c r="C193" s="7">
        <v>5</v>
      </c>
      <c r="D193" s="7">
        <v>326.67</v>
      </c>
      <c r="E193" s="8">
        <f t="shared" si="14"/>
        <v>1633.3500000000001</v>
      </c>
      <c r="F193" s="9"/>
      <c r="G193" s="16"/>
      <c r="H193" s="17"/>
      <c r="I193" s="18"/>
      <c r="J193" s="67"/>
    </row>
    <row r="194" spans="1:10" ht="15.6" x14ac:dyDescent="0.3">
      <c r="A194" s="6"/>
      <c r="B194" s="7" t="s">
        <v>156</v>
      </c>
      <c r="C194" s="7">
        <v>5</v>
      </c>
      <c r="D194" s="7">
        <v>87.99</v>
      </c>
      <c r="E194" s="8">
        <f t="shared" si="14"/>
        <v>439.95</v>
      </c>
      <c r="F194" s="9"/>
      <c r="G194" s="16"/>
      <c r="H194" s="17"/>
      <c r="I194" s="18"/>
      <c r="J194" s="67"/>
    </row>
    <row r="195" spans="1:10" ht="15.6" x14ac:dyDescent="0.3">
      <c r="A195" s="6"/>
      <c r="B195" s="7" t="s">
        <v>157</v>
      </c>
      <c r="C195" s="7">
        <v>4</v>
      </c>
      <c r="D195" s="7">
        <v>320</v>
      </c>
      <c r="E195" s="8">
        <f t="shared" si="14"/>
        <v>1280</v>
      </c>
      <c r="F195" s="9"/>
      <c r="G195" s="16"/>
      <c r="H195" s="17"/>
      <c r="I195" s="18"/>
      <c r="J195" s="67"/>
    </row>
    <row r="196" spans="1:10" ht="15.6" x14ac:dyDescent="0.3">
      <c r="A196" s="6"/>
      <c r="B196" s="7" t="s">
        <v>158</v>
      </c>
      <c r="C196" s="7">
        <v>1</v>
      </c>
      <c r="D196" s="7">
        <v>425</v>
      </c>
      <c r="E196" s="8">
        <f t="shared" si="14"/>
        <v>425</v>
      </c>
      <c r="F196" s="9"/>
      <c r="G196" s="16"/>
      <c r="H196" s="17"/>
      <c r="I196" s="18"/>
      <c r="J196" s="67"/>
    </row>
    <row r="197" spans="1:10" ht="15.6" x14ac:dyDescent="0.3">
      <c r="A197" s="6"/>
      <c r="B197" s="7" t="s">
        <v>159</v>
      </c>
      <c r="C197" s="7">
        <v>3</v>
      </c>
      <c r="D197" s="7">
        <v>184.74</v>
      </c>
      <c r="E197" s="8">
        <f t="shared" si="14"/>
        <v>554.22</v>
      </c>
      <c r="F197" s="9"/>
      <c r="G197" s="16"/>
      <c r="H197" s="17"/>
      <c r="I197" s="18"/>
      <c r="J197" s="67"/>
    </row>
    <row r="198" spans="1:10" ht="15.6" x14ac:dyDescent="0.3">
      <c r="A198" s="6"/>
      <c r="B198" s="15"/>
      <c r="C198" s="7"/>
      <c r="D198" s="7"/>
      <c r="E198" s="8">
        <f t="shared" si="14"/>
        <v>0</v>
      </c>
      <c r="F198" s="9"/>
      <c r="G198" s="16"/>
      <c r="H198" s="17"/>
      <c r="I198" s="18"/>
      <c r="J198" s="67"/>
    </row>
    <row r="199" spans="1:10" ht="15.6" x14ac:dyDescent="0.3">
      <c r="A199" s="6"/>
      <c r="B199" s="7" t="s">
        <v>160</v>
      </c>
      <c r="C199" s="7">
        <v>1</v>
      </c>
      <c r="D199" s="7">
        <v>612</v>
      </c>
      <c r="E199" s="8">
        <f t="shared" si="14"/>
        <v>612</v>
      </c>
      <c r="F199" s="9"/>
      <c r="G199" s="16"/>
      <c r="H199" s="17"/>
      <c r="I199" s="18"/>
      <c r="J199" s="67"/>
    </row>
    <row r="200" spans="1:10" ht="15.6" x14ac:dyDescent="0.3">
      <c r="A200" s="6"/>
      <c r="B200" s="7" t="s">
        <v>161</v>
      </c>
      <c r="C200" s="7">
        <v>3</v>
      </c>
      <c r="D200" s="7">
        <v>74.989999999999995</v>
      </c>
      <c r="E200" s="8">
        <f t="shared" si="14"/>
        <v>224.96999999999997</v>
      </c>
      <c r="F200" s="9"/>
      <c r="G200" s="16"/>
      <c r="H200" s="17"/>
      <c r="I200" s="18"/>
      <c r="J200" s="67"/>
    </row>
    <row r="201" spans="1:10" ht="15.6" x14ac:dyDescent="0.3">
      <c r="A201" s="6"/>
      <c r="B201" s="7" t="s">
        <v>162</v>
      </c>
      <c r="C201" s="7">
        <v>1</v>
      </c>
      <c r="D201" s="7">
        <v>2246.6</v>
      </c>
      <c r="E201" s="8">
        <f t="shared" si="14"/>
        <v>2246.6</v>
      </c>
      <c r="F201" s="9"/>
      <c r="G201" s="16"/>
      <c r="H201" s="17"/>
      <c r="I201" s="18"/>
      <c r="J201" s="67"/>
    </row>
    <row r="202" spans="1:10" ht="15.6" x14ac:dyDescent="0.3">
      <c r="A202" s="6"/>
      <c r="B202" s="7" t="s">
        <v>163</v>
      </c>
      <c r="C202" s="7">
        <v>14</v>
      </c>
      <c r="D202" s="7">
        <v>890</v>
      </c>
      <c r="E202" s="8">
        <f t="shared" si="14"/>
        <v>12460</v>
      </c>
      <c r="F202" s="9"/>
      <c r="G202" s="16"/>
      <c r="H202" s="17"/>
      <c r="I202" s="18"/>
      <c r="J202" s="67"/>
    </row>
    <row r="203" spans="1:10" ht="15.6" x14ac:dyDescent="0.3">
      <c r="A203" s="6"/>
      <c r="B203" s="7" t="s">
        <v>164</v>
      </c>
      <c r="C203" s="7">
        <v>4</v>
      </c>
      <c r="D203" s="7">
        <v>1148.8499999999999</v>
      </c>
      <c r="E203" s="8">
        <f t="shared" si="14"/>
        <v>4595.3999999999996</v>
      </c>
      <c r="F203" s="9"/>
      <c r="G203" s="16"/>
      <c r="H203" s="17"/>
      <c r="I203" s="18"/>
      <c r="J203" s="67"/>
    </row>
    <row r="204" spans="1:10" ht="15.6" x14ac:dyDescent="0.3">
      <c r="A204" s="6"/>
      <c r="B204" s="7" t="s">
        <v>165</v>
      </c>
      <c r="C204" s="7">
        <v>1</v>
      </c>
      <c r="D204" s="7">
        <v>2365.3000000000002</v>
      </c>
      <c r="E204" s="8">
        <f t="shared" si="14"/>
        <v>2365.3000000000002</v>
      </c>
      <c r="F204" s="9"/>
      <c r="G204" s="16"/>
      <c r="H204" s="17"/>
      <c r="I204" s="18"/>
      <c r="J204" s="67"/>
    </row>
    <row r="205" spans="1:10" ht="15.6" x14ac:dyDescent="0.3">
      <c r="A205" s="6"/>
      <c r="B205" s="7" t="s">
        <v>166</v>
      </c>
      <c r="C205" s="7">
        <v>2</v>
      </c>
      <c r="D205" s="7">
        <v>2021.65</v>
      </c>
      <c r="E205" s="8">
        <f t="shared" si="14"/>
        <v>4043.3</v>
      </c>
      <c r="F205" s="9"/>
      <c r="G205" s="16"/>
      <c r="H205" s="17"/>
      <c r="I205" s="18"/>
      <c r="J205" s="67"/>
    </row>
    <row r="206" spans="1:10" ht="15.6" x14ac:dyDescent="0.3">
      <c r="A206" s="6"/>
      <c r="B206" s="7" t="s">
        <v>167</v>
      </c>
      <c r="C206" s="7">
        <v>2</v>
      </c>
      <c r="D206" s="7">
        <v>2134.1</v>
      </c>
      <c r="E206" s="8">
        <f t="shared" ref="E206:E231" si="15">C206*D206</f>
        <v>4268.2</v>
      </c>
      <c r="F206" s="9"/>
      <c r="G206" s="16"/>
      <c r="H206" s="17"/>
      <c r="I206" s="18"/>
      <c r="J206" s="67"/>
    </row>
    <row r="207" spans="1:10" ht="15.6" x14ac:dyDescent="0.3">
      <c r="A207" s="6"/>
      <c r="B207" s="7" t="s">
        <v>168</v>
      </c>
      <c r="C207" s="7">
        <v>3</v>
      </c>
      <c r="D207" s="7">
        <v>2246.6</v>
      </c>
      <c r="E207" s="8">
        <f t="shared" si="15"/>
        <v>6739.7999999999993</v>
      </c>
      <c r="F207" s="9"/>
      <c r="G207" s="16"/>
      <c r="H207" s="17"/>
      <c r="I207" s="18"/>
      <c r="J207" s="67"/>
    </row>
    <row r="208" spans="1:10" ht="15.6" x14ac:dyDescent="0.3">
      <c r="A208" s="6"/>
      <c r="B208" s="7" t="s">
        <v>165</v>
      </c>
      <c r="C208" s="7">
        <v>1</v>
      </c>
      <c r="D208" s="7">
        <v>2365.3000000000002</v>
      </c>
      <c r="E208" s="8">
        <f t="shared" si="15"/>
        <v>2365.3000000000002</v>
      </c>
      <c r="F208" s="9"/>
      <c r="G208" s="16"/>
      <c r="H208" s="17"/>
      <c r="I208" s="18"/>
      <c r="J208" s="67"/>
    </row>
    <row r="209" spans="1:10" ht="15.6" x14ac:dyDescent="0.3">
      <c r="A209" s="6"/>
      <c r="B209" s="7" t="s">
        <v>167</v>
      </c>
      <c r="C209" s="7">
        <v>1</v>
      </c>
      <c r="D209" s="7">
        <v>2134.1</v>
      </c>
      <c r="E209" s="8">
        <f t="shared" si="15"/>
        <v>2134.1</v>
      </c>
      <c r="F209" s="9"/>
      <c r="G209" s="16"/>
      <c r="H209" s="17"/>
      <c r="I209" s="18"/>
      <c r="J209" s="67"/>
    </row>
    <row r="210" spans="1:10" ht="15.6" x14ac:dyDescent="0.3">
      <c r="A210" s="6"/>
      <c r="B210" s="7" t="s">
        <v>169</v>
      </c>
      <c r="C210" s="7">
        <v>5</v>
      </c>
      <c r="D210" s="7">
        <v>6.37</v>
      </c>
      <c r="E210" s="8">
        <f t="shared" si="15"/>
        <v>31.85</v>
      </c>
      <c r="F210" s="9"/>
      <c r="G210" s="16"/>
      <c r="H210" s="17"/>
      <c r="I210" s="18"/>
      <c r="J210" s="67"/>
    </row>
    <row r="211" spans="1:10" ht="15.6" x14ac:dyDescent="0.3">
      <c r="A211" s="6"/>
      <c r="B211" s="7" t="s">
        <v>170</v>
      </c>
      <c r="C211" s="7">
        <v>1</v>
      </c>
      <c r="D211" s="7">
        <v>17.43</v>
      </c>
      <c r="E211" s="8">
        <f t="shared" si="15"/>
        <v>17.43</v>
      </c>
      <c r="F211" s="9"/>
      <c r="G211" s="16"/>
      <c r="H211" s="17"/>
      <c r="I211" s="18"/>
      <c r="J211" s="67"/>
    </row>
    <row r="212" spans="1:10" ht="15.6" x14ac:dyDescent="0.3">
      <c r="A212" s="6"/>
      <c r="B212" s="7" t="s">
        <v>171</v>
      </c>
      <c r="C212" s="7">
        <v>6</v>
      </c>
      <c r="D212" s="7">
        <v>1155.5999999999999</v>
      </c>
      <c r="E212" s="8">
        <f t="shared" si="15"/>
        <v>6933.5999999999995</v>
      </c>
      <c r="F212" s="9"/>
      <c r="G212" s="16"/>
      <c r="H212" s="17"/>
      <c r="I212" s="18"/>
      <c r="J212" s="67"/>
    </row>
    <row r="213" spans="1:10" ht="15.6" x14ac:dyDescent="0.3">
      <c r="A213" s="6"/>
      <c r="B213" s="7" t="s">
        <v>172</v>
      </c>
      <c r="C213" s="7">
        <v>18</v>
      </c>
      <c r="D213" s="7">
        <v>350</v>
      </c>
      <c r="E213" s="8">
        <f t="shared" si="15"/>
        <v>6300</v>
      </c>
      <c r="F213" s="9"/>
      <c r="G213" s="16"/>
      <c r="H213" s="17"/>
      <c r="I213" s="18"/>
      <c r="J213" s="67"/>
    </row>
    <row r="214" spans="1:10" ht="15.6" x14ac:dyDescent="0.3">
      <c r="A214" s="6"/>
      <c r="B214" s="7" t="s">
        <v>173</v>
      </c>
      <c r="C214" s="7">
        <v>19</v>
      </c>
      <c r="D214" s="7">
        <v>361</v>
      </c>
      <c r="E214" s="8">
        <f t="shared" si="15"/>
        <v>6859</v>
      </c>
      <c r="F214" s="9"/>
      <c r="G214" s="16"/>
      <c r="H214" s="17"/>
      <c r="I214" s="18"/>
      <c r="J214" s="67"/>
    </row>
    <row r="215" spans="1:10" ht="15.6" x14ac:dyDescent="0.3">
      <c r="A215" s="6"/>
      <c r="B215" s="7" t="s">
        <v>174</v>
      </c>
      <c r="C215" s="7">
        <v>15</v>
      </c>
      <c r="D215" s="7">
        <v>290.35000000000002</v>
      </c>
      <c r="E215" s="8">
        <f t="shared" si="15"/>
        <v>4355.25</v>
      </c>
      <c r="F215" s="9"/>
      <c r="G215" s="16"/>
      <c r="H215" s="17"/>
      <c r="I215" s="18"/>
      <c r="J215" s="67"/>
    </row>
    <row r="216" spans="1:10" ht="15.6" x14ac:dyDescent="0.3">
      <c r="A216" s="6"/>
      <c r="B216" s="7" t="s">
        <v>175</v>
      </c>
      <c r="C216" s="7">
        <v>10</v>
      </c>
      <c r="D216" s="7">
        <v>479.35</v>
      </c>
      <c r="E216" s="8">
        <f t="shared" si="15"/>
        <v>4793.5</v>
      </c>
      <c r="F216" s="9"/>
      <c r="G216" s="16"/>
      <c r="H216" s="17"/>
      <c r="I216" s="18"/>
      <c r="J216" s="67"/>
    </row>
    <row r="217" spans="1:10" ht="15.6" x14ac:dyDescent="0.3">
      <c r="A217" s="6"/>
      <c r="B217" s="7" t="s">
        <v>176</v>
      </c>
      <c r="C217" s="7">
        <v>5</v>
      </c>
      <c r="D217" s="7">
        <v>1595</v>
      </c>
      <c r="E217" s="8">
        <f t="shared" si="15"/>
        <v>7975</v>
      </c>
      <c r="F217" s="9"/>
      <c r="G217" s="16"/>
      <c r="H217" s="17"/>
      <c r="I217" s="18"/>
      <c r="J217" s="67"/>
    </row>
    <row r="218" spans="1:10" ht="15.6" x14ac:dyDescent="0.3">
      <c r="A218" s="6"/>
      <c r="B218" s="7" t="s">
        <v>177</v>
      </c>
      <c r="C218" s="7">
        <v>2</v>
      </c>
      <c r="D218" s="7">
        <v>2295</v>
      </c>
      <c r="E218" s="8">
        <f t="shared" si="15"/>
        <v>4590</v>
      </c>
      <c r="F218" s="9"/>
      <c r="G218" s="16"/>
      <c r="H218" s="17"/>
      <c r="I218" s="18"/>
      <c r="J218" s="67"/>
    </row>
    <row r="219" spans="1:10" ht="15.6" x14ac:dyDescent="0.3">
      <c r="A219" s="6"/>
      <c r="B219" s="7" t="s">
        <v>178</v>
      </c>
      <c r="C219" s="7">
        <v>2</v>
      </c>
      <c r="D219" s="7">
        <v>1595</v>
      </c>
      <c r="E219" s="8">
        <f t="shared" si="15"/>
        <v>3190</v>
      </c>
      <c r="F219" s="9"/>
      <c r="G219" s="16"/>
      <c r="H219" s="17"/>
      <c r="I219" s="18"/>
      <c r="J219" s="67"/>
    </row>
    <row r="220" spans="1:10" ht="15.6" x14ac:dyDescent="0.3">
      <c r="A220" s="6"/>
      <c r="B220" s="7" t="s">
        <v>179</v>
      </c>
      <c r="C220" s="7">
        <v>6</v>
      </c>
      <c r="D220" s="7">
        <v>100</v>
      </c>
      <c r="E220" s="8">
        <f t="shared" si="15"/>
        <v>600</v>
      </c>
      <c r="F220" s="9"/>
      <c r="G220" s="16"/>
      <c r="H220" s="17"/>
      <c r="I220" s="18"/>
      <c r="J220" s="67"/>
    </row>
    <row r="221" spans="1:10" ht="15.6" x14ac:dyDescent="0.3">
      <c r="A221" s="6"/>
      <c r="B221" s="7" t="s">
        <v>180</v>
      </c>
      <c r="C221" s="7">
        <v>2</v>
      </c>
      <c r="D221" s="7">
        <v>961.2</v>
      </c>
      <c r="E221" s="8">
        <f t="shared" si="15"/>
        <v>1922.4</v>
      </c>
      <c r="F221" s="9"/>
      <c r="G221" s="16"/>
      <c r="H221" s="17"/>
      <c r="I221" s="18"/>
      <c r="J221" s="67"/>
    </row>
    <row r="222" spans="1:10" ht="15.6" x14ac:dyDescent="0.3">
      <c r="A222" s="6"/>
      <c r="B222" s="7" t="s">
        <v>181</v>
      </c>
      <c r="C222" s="7">
        <v>3</v>
      </c>
      <c r="D222" s="7">
        <v>1154.5</v>
      </c>
      <c r="E222" s="8">
        <f t="shared" si="15"/>
        <v>3463.5</v>
      </c>
      <c r="F222" s="9"/>
      <c r="G222" s="16"/>
      <c r="H222" s="17"/>
      <c r="I222" s="18"/>
      <c r="J222" s="67"/>
    </row>
    <row r="223" spans="1:10" ht="15.6" x14ac:dyDescent="0.3">
      <c r="A223" s="6"/>
      <c r="B223" s="7"/>
      <c r="C223" s="7"/>
      <c r="D223" s="7"/>
      <c r="E223" s="8">
        <f t="shared" si="15"/>
        <v>0</v>
      </c>
      <c r="F223" s="9"/>
      <c r="G223" s="16"/>
      <c r="H223" s="17"/>
      <c r="I223" s="18"/>
      <c r="J223" s="67"/>
    </row>
    <row r="224" spans="1:10" ht="15.6" x14ac:dyDescent="0.3">
      <c r="A224" s="6"/>
      <c r="B224" s="7" t="s">
        <v>182</v>
      </c>
      <c r="C224" s="7">
        <v>10</v>
      </c>
      <c r="D224" s="7">
        <v>649</v>
      </c>
      <c r="E224" s="8">
        <f t="shared" si="15"/>
        <v>6490</v>
      </c>
      <c r="F224" s="9"/>
      <c r="G224" s="16"/>
      <c r="H224" s="17"/>
      <c r="I224" s="28"/>
      <c r="J224" s="67"/>
    </row>
    <row r="225" spans="1:10" ht="15.6" x14ac:dyDescent="0.3">
      <c r="A225" s="6"/>
      <c r="B225" s="27" t="s">
        <v>373</v>
      </c>
      <c r="C225" s="7"/>
      <c r="D225" s="7"/>
      <c r="E225" s="8">
        <f t="shared" si="15"/>
        <v>0</v>
      </c>
      <c r="F225" s="9"/>
      <c r="G225" s="16"/>
      <c r="H225" s="17"/>
      <c r="I225" s="18"/>
      <c r="J225" s="67"/>
    </row>
    <row r="226" spans="1:10" ht="15.6" x14ac:dyDescent="0.3">
      <c r="A226" s="32"/>
      <c r="B226" s="33"/>
      <c r="C226" s="33"/>
      <c r="D226" s="33"/>
      <c r="E226" s="34">
        <f t="shared" si="15"/>
        <v>0</v>
      </c>
      <c r="F226" s="35"/>
      <c r="G226" s="16"/>
      <c r="H226" s="17"/>
      <c r="I226" s="18"/>
      <c r="J226" s="67"/>
    </row>
    <row r="227" spans="1:10" ht="15.6" x14ac:dyDescent="0.3">
      <c r="A227" s="6"/>
      <c r="B227" s="7"/>
      <c r="C227" s="7"/>
      <c r="D227" s="7"/>
      <c r="E227" s="8">
        <f t="shared" si="15"/>
        <v>0</v>
      </c>
      <c r="F227" s="9"/>
      <c r="G227" s="16"/>
      <c r="H227" s="17"/>
      <c r="I227" s="18"/>
      <c r="J227" s="67"/>
    </row>
    <row r="228" spans="1:10" ht="15.6" x14ac:dyDescent="0.3">
      <c r="A228" s="6"/>
      <c r="B228" s="13" t="s">
        <v>183</v>
      </c>
      <c r="C228" s="7"/>
      <c r="D228" s="7"/>
      <c r="E228" s="8">
        <f t="shared" si="15"/>
        <v>0</v>
      </c>
      <c r="F228" s="9"/>
      <c r="G228" s="10">
        <v>1</v>
      </c>
      <c r="H228" s="11">
        <v>57186.080000000002</v>
      </c>
      <c r="I228" s="12">
        <f>+G228*H228</f>
        <v>57186.080000000002</v>
      </c>
      <c r="J228" s="67">
        <f>+I228-E228</f>
        <v>57186.080000000002</v>
      </c>
    </row>
    <row r="229" spans="1:10" ht="15.6" x14ac:dyDescent="0.3">
      <c r="A229" s="6"/>
      <c r="B229" s="13" t="s">
        <v>184</v>
      </c>
      <c r="C229" s="7"/>
      <c r="D229" s="7"/>
      <c r="E229" s="8">
        <f t="shared" si="15"/>
        <v>0</v>
      </c>
      <c r="F229" s="9"/>
      <c r="G229" s="10">
        <v>8</v>
      </c>
      <c r="H229" s="11">
        <v>74758.75</v>
      </c>
      <c r="I229" s="12">
        <f>+G229*H229</f>
        <v>598070</v>
      </c>
      <c r="J229" s="67">
        <f t="shared" ref="J229:J255" si="16">+I229-E229</f>
        <v>598070</v>
      </c>
    </row>
    <row r="230" spans="1:10" ht="15.6" x14ac:dyDescent="0.3">
      <c r="A230" s="6"/>
      <c r="B230" s="13" t="s">
        <v>185</v>
      </c>
      <c r="C230" s="7"/>
      <c r="D230" s="7"/>
      <c r="E230" s="8">
        <v>0</v>
      </c>
      <c r="F230" s="9" t="s">
        <v>12</v>
      </c>
      <c r="G230" s="10">
        <v>21</v>
      </c>
      <c r="H230" s="11">
        <v>6863.31</v>
      </c>
      <c r="I230" s="12">
        <f t="shared" ref="I230:I234" si="17">+G230*H230</f>
        <v>144129.51</v>
      </c>
      <c r="J230" s="67">
        <f t="shared" si="16"/>
        <v>144129.51</v>
      </c>
    </row>
    <row r="231" spans="1:10" ht="15.6" x14ac:dyDescent="0.3">
      <c r="A231" s="6"/>
      <c r="B231" s="13" t="s">
        <v>186</v>
      </c>
      <c r="C231" s="7"/>
      <c r="D231" s="7"/>
      <c r="E231" s="8">
        <f t="shared" si="15"/>
        <v>0</v>
      </c>
      <c r="F231" s="9"/>
      <c r="G231" s="10">
        <v>1</v>
      </c>
      <c r="H231" s="11">
        <v>28826.91</v>
      </c>
      <c r="I231" s="12">
        <f t="shared" si="17"/>
        <v>28826.91</v>
      </c>
      <c r="J231" s="67">
        <f t="shared" si="16"/>
        <v>28826.91</v>
      </c>
    </row>
    <row r="232" spans="1:10" ht="15.6" x14ac:dyDescent="0.3">
      <c r="A232" s="6"/>
      <c r="B232" s="13" t="s">
        <v>187</v>
      </c>
      <c r="C232" s="7"/>
      <c r="D232" s="7"/>
      <c r="E232" s="8"/>
      <c r="F232" s="9" t="s">
        <v>12</v>
      </c>
      <c r="G232" s="10">
        <v>2</v>
      </c>
      <c r="H232" s="11">
        <v>3450.65</v>
      </c>
      <c r="I232" s="12">
        <f t="shared" si="17"/>
        <v>6901.3</v>
      </c>
      <c r="J232" s="67">
        <f t="shared" si="16"/>
        <v>6901.3</v>
      </c>
    </row>
    <row r="233" spans="1:10" ht="15.6" x14ac:dyDescent="0.3">
      <c r="A233" s="6"/>
      <c r="B233" s="13" t="s">
        <v>188</v>
      </c>
      <c r="C233" s="7"/>
      <c r="D233" s="7"/>
      <c r="E233" s="8"/>
      <c r="F233" s="9" t="s">
        <v>12</v>
      </c>
      <c r="G233" s="10">
        <v>5</v>
      </c>
      <c r="H233" s="11">
        <v>9407.85</v>
      </c>
      <c r="I233" s="12">
        <f t="shared" si="17"/>
        <v>47039.25</v>
      </c>
      <c r="J233" s="67">
        <f t="shared" si="16"/>
        <v>47039.25</v>
      </c>
    </row>
    <row r="234" spans="1:10" ht="15.6" x14ac:dyDescent="0.3">
      <c r="A234" s="6"/>
      <c r="B234" s="13" t="s">
        <v>189</v>
      </c>
      <c r="C234" s="7"/>
      <c r="D234" s="7"/>
      <c r="E234" s="8"/>
      <c r="F234" s="9" t="s">
        <v>12</v>
      </c>
      <c r="G234" s="10">
        <v>1</v>
      </c>
      <c r="H234" s="11">
        <v>5966.85</v>
      </c>
      <c r="I234" s="12">
        <f t="shared" si="17"/>
        <v>5966.85</v>
      </c>
      <c r="J234" s="67">
        <f t="shared" si="16"/>
        <v>5966.85</v>
      </c>
    </row>
    <row r="235" spans="1:10" ht="15.6" x14ac:dyDescent="0.3">
      <c r="A235" s="6"/>
      <c r="B235" s="13" t="s">
        <v>190</v>
      </c>
      <c r="C235" s="7"/>
      <c r="D235" s="7"/>
      <c r="E235" s="8"/>
      <c r="F235" s="9"/>
      <c r="G235" s="10">
        <v>2</v>
      </c>
      <c r="H235" s="11">
        <v>28.99</v>
      </c>
      <c r="I235" s="12">
        <f>+G235*H235+8.95</f>
        <v>66.929999999999993</v>
      </c>
      <c r="J235" s="67">
        <f t="shared" si="16"/>
        <v>66.929999999999993</v>
      </c>
    </row>
    <row r="236" spans="1:10" ht="15.6" x14ac:dyDescent="0.3">
      <c r="A236" s="6"/>
      <c r="B236" s="13" t="s">
        <v>191</v>
      </c>
      <c r="C236" s="7"/>
      <c r="D236" s="7"/>
      <c r="E236" s="8"/>
      <c r="F236" s="9"/>
      <c r="G236" s="10">
        <v>14</v>
      </c>
      <c r="H236" s="11">
        <v>749</v>
      </c>
      <c r="I236" s="12">
        <f t="shared" ref="I236:I299" si="18">+G236*H236</f>
        <v>10486</v>
      </c>
      <c r="J236" s="67">
        <f t="shared" si="16"/>
        <v>10486</v>
      </c>
    </row>
    <row r="237" spans="1:10" ht="15.6" x14ac:dyDescent="0.3">
      <c r="A237" s="6"/>
      <c r="B237" s="13" t="s">
        <v>192</v>
      </c>
      <c r="C237" s="7"/>
      <c r="D237" s="7"/>
      <c r="E237" s="8"/>
      <c r="F237" s="9" t="s">
        <v>12</v>
      </c>
      <c r="G237" s="10">
        <v>8</v>
      </c>
      <c r="H237" s="11">
        <v>3531</v>
      </c>
      <c r="I237" s="12">
        <f t="shared" si="18"/>
        <v>28248</v>
      </c>
      <c r="J237" s="67">
        <f t="shared" si="16"/>
        <v>28248</v>
      </c>
    </row>
    <row r="238" spans="1:10" ht="15.6" x14ac:dyDescent="0.3">
      <c r="A238" s="6"/>
      <c r="B238" s="13" t="s">
        <v>193</v>
      </c>
      <c r="C238" s="7"/>
      <c r="D238" s="7"/>
      <c r="E238" s="8"/>
      <c r="F238" s="9"/>
      <c r="G238" s="10">
        <v>1</v>
      </c>
      <c r="H238" s="11">
        <v>14350</v>
      </c>
      <c r="I238" s="12">
        <f t="shared" si="18"/>
        <v>14350</v>
      </c>
      <c r="J238" s="67">
        <f t="shared" si="16"/>
        <v>14350</v>
      </c>
    </row>
    <row r="239" spans="1:10" ht="15.6" x14ac:dyDescent="0.3">
      <c r="A239" s="6"/>
      <c r="B239" s="13" t="s">
        <v>194</v>
      </c>
      <c r="C239" s="7"/>
      <c r="D239" s="7"/>
      <c r="E239" s="8"/>
      <c r="F239" s="9"/>
      <c r="G239" s="10">
        <v>1</v>
      </c>
      <c r="H239" s="11">
        <v>16503</v>
      </c>
      <c r="I239" s="12">
        <f t="shared" si="18"/>
        <v>16503</v>
      </c>
      <c r="J239" s="67">
        <f t="shared" si="16"/>
        <v>16503</v>
      </c>
    </row>
    <row r="240" spans="1:10" ht="15.6" x14ac:dyDescent="0.3">
      <c r="A240" s="6"/>
      <c r="B240" s="13" t="s">
        <v>195</v>
      </c>
      <c r="C240" s="7"/>
      <c r="D240" s="7"/>
      <c r="E240" s="8"/>
      <c r="F240" s="9"/>
      <c r="G240" s="10">
        <v>13</v>
      </c>
      <c r="H240" s="11">
        <v>1638.02</v>
      </c>
      <c r="I240" s="12">
        <f t="shared" si="18"/>
        <v>21294.26</v>
      </c>
      <c r="J240" s="67">
        <f t="shared" si="16"/>
        <v>21294.26</v>
      </c>
    </row>
    <row r="241" spans="1:10" ht="15.6" x14ac:dyDescent="0.3">
      <c r="A241" s="6"/>
      <c r="B241" s="13" t="s">
        <v>196</v>
      </c>
      <c r="C241" s="7"/>
      <c r="D241" s="7"/>
      <c r="E241" s="8"/>
      <c r="F241" s="9" t="s">
        <v>12</v>
      </c>
      <c r="G241" s="10">
        <v>5</v>
      </c>
      <c r="H241" s="11">
        <v>3303</v>
      </c>
      <c r="I241" s="12">
        <f t="shared" si="18"/>
        <v>16515</v>
      </c>
      <c r="J241" s="67">
        <f t="shared" si="16"/>
        <v>16515</v>
      </c>
    </row>
    <row r="242" spans="1:10" ht="15.6" x14ac:dyDescent="0.3">
      <c r="A242" s="36"/>
      <c r="B242" s="13" t="s">
        <v>197</v>
      </c>
      <c r="C242" s="7"/>
      <c r="D242" s="7"/>
      <c r="E242" s="8"/>
      <c r="F242" s="9"/>
      <c r="G242" s="37">
        <v>5</v>
      </c>
      <c r="H242" s="37">
        <v>103.31</v>
      </c>
      <c r="I242" s="12">
        <f t="shared" si="18"/>
        <v>516.54999999999995</v>
      </c>
      <c r="J242" s="67">
        <f t="shared" si="16"/>
        <v>516.54999999999995</v>
      </c>
    </row>
    <row r="243" spans="1:10" ht="15.6" x14ac:dyDescent="0.3">
      <c r="A243" s="36"/>
      <c r="B243" s="13" t="s">
        <v>198</v>
      </c>
      <c r="C243" s="7"/>
      <c r="D243" s="7"/>
      <c r="E243" s="8"/>
      <c r="F243" s="9"/>
      <c r="G243" s="37">
        <v>1</v>
      </c>
      <c r="H243" s="37">
        <v>803.59</v>
      </c>
      <c r="I243" s="12">
        <f t="shared" si="18"/>
        <v>803.59</v>
      </c>
      <c r="J243" s="67">
        <f t="shared" si="16"/>
        <v>803.59</v>
      </c>
    </row>
    <row r="244" spans="1:10" ht="15.6" x14ac:dyDescent="0.3">
      <c r="A244" s="36"/>
      <c r="B244" s="13" t="s">
        <v>199</v>
      </c>
      <c r="C244" s="7"/>
      <c r="D244" s="7"/>
      <c r="E244" s="8"/>
      <c r="F244" s="9"/>
      <c r="G244" s="37">
        <v>8</v>
      </c>
      <c r="H244" s="37">
        <v>203.31</v>
      </c>
      <c r="I244" s="12">
        <f t="shared" si="18"/>
        <v>1626.48</v>
      </c>
      <c r="J244" s="67">
        <f t="shared" si="16"/>
        <v>1626.48</v>
      </c>
    </row>
    <row r="245" spans="1:10" ht="15.6" x14ac:dyDescent="0.3">
      <c r="A245" s="36"/>
      <c r="B245" s="13" t="s">
        <v>200</v>
      </c>
      <c r="C245" s="7"/>
      <c r="D245" s="7"/>
      <c r="E245" s="8"/>
      <c r="F245" s="9"/>
      <c r="G245" s="37">
        <v>10</v>
      </c>
      <c r="H245" s="37">
        <v>371.67</v>
      </c>
      <c r="I245" s="12">
        <f t="shared" si="18"/>
        <v>3716.7000000000003</v>
      </c>
      <c r="J245" s="67">
        <f t="shared" si="16"/>
        <v>3716.7000000000003</v>
      </c>
    </row>
    <row r="246" spans="1:10" ht="15.6" x14ac:dyDescent="0.3">
      <c r="A246" s="36"/>
      <c r="B246" s="13" t="s">
        <v>201</v>
      </c>
      <c r="C246" s="7"/>
      <c r="D246" s="7"/>
      <c r="E246" s="8"/>
      <c r="F246" s="9"/>
      <c r="G246" s="37">
        <v>20</v>
      </c>
      <c r="H246" s="37">
        <v>12.47</v>
      </c>
      <c r="I246" s="12">
        <f t="shared" si="18"/>
        <v>249.4</v>
      </c>
      <c r="J246" s="67">
        <f t="shared" si="16"/>
        <v>249.4</v>
      </c>
    </row>
    <row r="247" spans="1:10" ht="15.6" x14ac:dyDescent="0.3">
      <c r="A247" s="36"/>
      <c r="B247" s="13" t="s">
        <v>202</v>
      </c>
      <c r="C247" s="7"/>
      <c r="D247" s="7"/>
      <c r="E247" s="8"/>
      <c r="F247" s="9"/>
      <c r="G247" s="37">
        <v>1</v>
      </c>
      <c r="H247" s="37">
        <v>112.99</v>
      </c>
      <c r="I247" s="12">
        <f t="shared" si="18"/>
        <v>112.99</v>
      </c>
      <c r="J247" s="67">
        <f t="shared" si="16"/>
        <v>112.99</v>
      </c>
    </row>
    <row r="248" spans="1:10" ht="15.6" x14ac:dyDescent="0.3">
      <c r="A248" s="36"/>
      <c r="B248" s="13" t="s">
        <v>203</v>
      </c>
      <c r="C248" s="7"/>
      <c r="D248" s="7"/>
      <c r="E248" s="8"/>
      <c r="F248" s="9"/>
      <c r="G248" s="37">
        <v>2</v>
      </c>
      <c r="H248" s="37">
        <v>2150.0300000000002</v>
      </c>
      <c r="I248" s="12">
        <f t="shared" si="18"/>
        <v>4300.0600000000004</v>
      </c>
      <c r="J248" s="67">
        <f t="shared" si="16"/>
        <v>4300.0600000000004</v>
      </c>
    </row>
    <row r="249" spans="1:10" ht="15.6" x14ac:dyDescent="0.3">
      <c r="B249" s="13" t="s">
        <v>204</v>
      </c>
      <c r="C249" s="38"/>
      <c r="D249" s="38"/>
      <c r="E249" s="38"/>
      <c r="F249" s="38"/>
      <c r="G249" s="37">
        <v>5</v>
      </c>
      <c r="H249" s="37">
        <v>130.25</v>
      </c>
      <c r="I249" s="12">
        <f t="shared" si="18"/>
        <v>651.25</v>
      </c>
      <c r="J249" s="67">
        <f t="shared" si="16"/>
        <v>651.25</v>
      </c>
    </row>
    <row r="250" spans="1:10" ht="15.6" x14ac:dyDescent="0.3">
      <c r="B250" s="13" t="s">
        <v>205</v>
      </c>
      <c r="C250" s="38"/>
      <c r="D250" s="38"/>
      <c r="E250" s="38"/>
      <c r="F250" s="38"/>
      <c r="G250" s="37">
        <v>10</v>
      </c>
      <c r="H250" s="37">
        <v>24.95</v>
      </c>
      <c r="I250" s="12">
        <f t="shared" si="18"/>
        <v>249.5</v>
      </c>
      <c r="J250" s="67">
        <f t="shared" si="16"/>
        <v>249.5</v>
      </c>
    </row>
    <row r="251" spans="1:10" ht="15.6" x14ac:dyDescent="0.3">
      <c r="B251" s="39" t="s">
        <v>206</v>
      </c>
      <c r="C251" s="38"/>
      <c r="D251" s="38"/>
      <c r="E251" s="38"/>
      <c r="F251" s="38"/>
      <c r="G251" s="37">
        <v>4</v>
      </c>
      <c r="H251" s="37">
        <v>358.79</v>
      </c>
      <c r="I251" s="12">
        <f t="shared" si="18"/>
        <v>1435.16</v>
      </c>
      <c r="J251" s="67">
        <f t="shared" si="16"/>
        <v>1435.16</v>
      </c>
    </row>
    <row r="252" spans="1:10" ht="15.6" x14ac:dyDescent="0.3">
      <c r="B252" s="39" t="s">
        <v>207</v>
      </c>
      <c r="C252" s="38"/>
      <c r="D252" s="38"/>
      <c r="E252" s="38"/>
      <c r="F252" s="38"/>
      <c r="G252" s="37">
        <v>2</v>
      </c>
      <c r="H252" s="37">
        <v>375.35</v>
      </c>
      <c r="I252" s="12">
        <f t="shared" si="18"/>
        <v>750.7</v>
      </c>
      <c r="J252" s="67">
        <f t="shared" si="16"/>
        <v>750.7</v>
      </c>
    </row>
    <row r="253" spans="1:10" ht="15.6" x14ac:dyDescent="0.3">
      <c r="B253" s="39" t="s">
        <v>208</v>
      </c>
      <c r="C253" s="38"/>
      <c r="D253" s="38"/>
      <c r="E253" s="38"/>
      <c r="F253" s="38"/>
      <c r="G253" s="37">
        <v>1</v>
      </c>
      <c r="H253" s="37">
        <v>396.51</v>
      </c>
      <c r="I253" s="12">
        <f t="shared" si="18"/>
        <v>396.51</v>
      </c>
      <c r="J253" s="67">
        <f t="shared" si="16"/>
        <v>396.51</v>
      </c>
    </row>
    <row r="254" spans="1:10" ht="15.6" x14ac:dyDescent="0.3">
      <c r="B254" s="40" t="s">
        <v>209</v>
      </c>
      <c r="C254" s="38"/>
      <c r="D254" s="38"/>
      <c r="E254" s="38"/>
      <c r="F254" s="38"/>
      <c r="G254" s="37">
        <v>10</v>
      </c>
      <c r="H254" s="37">
        <v>151.34</v>
      </c>
      <c r="I254" s="12">
        <f t="shared" si="18"/>
        <v>1513.4</v>
      </c>
      <c r="J254" s="67">
        <f t="shared" si="16"/>
        <v>1513.4</v>
      </c>
    </row>
    <row r="255" spans="1:10" x14ac:dyDescent="0.3">
      <c r="B255" s="41" t="s">
        <v>210</v>
      </c>
      <c r="C255" s="38"/>
      <c r="D255" s="38"/>
      <c r="E255" s="38"/>
      <c r="F255" s="38"/>
      <c r="G255" s="37">
        <v>3</v>
      </c>
      <c r="H255" s="37">
        <v>4201.58</v>
      </c>
      <c r="I255" s="12">
        <f t="shared" si="18"/>
        <v>12604.74</v>
      </c>
      <c r="J255" s="67">
        <f t="shared" si="16"/>
        <v>12604.74</v>
      </c>
    </row>
    <row r="256" spans="1:10" x14ac:dyDescent="0.3">
      <c r="B256" s="42" t="s">
        <v>211</v>
      </c>
      <c r="C256" s="38"/>
      <c r="D256" s="38"/>
      <c r="E256" s="38"/>
      <c r="F256" s="38"/>
      <c r="G256" s="43"/>
      <c r="H256" s="43"/>
      <c r="I256" s="18"/>
      <c r="J256" s="67"/>
    </row>
    <row r="257" spans="2:10" x14ac:dyDescent="0.3">
      <c r="B257" s="44" t="s">
        <v>212</v>
      </c>
      <c r="C257" s="38"/>
      <c r="D257" s="38"/>
      <c r="E257" s="38"/>
      <c r="F257" s="38"/>
      <c r="G257" s="45">
        <v>4</v>
      </c>
      <c r="H257" s="37">
        <v>291.54000000000002</v>
      </c>
      <c r="I257" s="12">
        <f t="shared" si="18"/>
        <v>1166.1600000000001</v>
      </c>
      <c r="J257" s="67">
        <f>+I257-E257</f>
        <v>1166.1600000000001</v>
      </c>
    </row>
    <row r="258" spans="2:10" x14ac:dyDescent="0.3">
      <c r="B258" s="10" t="s">
        <v>213</v>
      </c>
      <c r="C258" s="38"/>
      <c r="D258" s="38"/>
      <c r="E258" s="38"/>
      <c r="F258" s="38"/>
      <c r="G258" s="45">
        <v>100</v>
      </c>
      <c r="H258" s="37">
        <v>129.80000000000001</v>
      </c>
      <c r="I258" s="12">
        <f t="shared" si="18"/>
        <v>12980.000000000002</v>
      </c>
      <c r="J258" s="67">
        <f t="shared" ref="J258:J280" si="19">+I258-E258</f>
        <v>12980.000000000002</v>
      </c>
    </row>
    <row r="259" spans="2:10" x14ac:dyDescent="0.3">
      <c r="B259" s="10" t="s">
        <v>214</v>
      </c>
      <c r="C259" s="38"/>
      <c r="D259" s="38"/>
      <c r="E259" s="38"/>
      <c r="F259" s="38"/>
      <c r="G259" s="45">
        <v>300</v>
      </c>
      <c r="H259" s="37">
        <v>48.08</v>
      </c>
      <c r="I259" s="12">
        <f t="shared" si="18"/>
        <v>14424</v>
      </c>
      <c r="J259" s="67">
        <f t="shared" si="19"/>
        <v>14424</v>
      </c>
    </row>
    <row r="260" spans="2:10" x14ac:dyDescent="0.3">
      <c r="B260" s="10" t="s">
        <v>215</v>
      </c>
      <c r="C260" s="38"/>
      <c r="D260" s="38"/>
      <c r="E260" s="38"/>
      <c r="F260" s="38"/>
      <c r="G260" s="45">
        <v>6</v>
      </c>
      <c r="H260" s="37">
        <v>161.69999999999999</v>
      </c>
      <c r="I260" s="12">
        <f t="shared" si="18"/>
        <v>970.19999999999993</v>
      </c>
      <c r="J260" s="67">
        <f t="shared" si="19"/>
        <v>970.19999999999993</v>
      </c>
    </row>
    <row r="261" spans="2:10" x14ac:dyDescent="0.3">
      <c r="B261" s="10" t="s">
        <v>216</v>
      </c>
      <c r="C261" s="38"/>
      <c r="D261" s="38"/>
      <c r="E261" s="38"/>
      <c r="F261" s="38"/>
      <c r="G261" s="45">
        <v>1</v>
      </c>
      <c r="H261" s="37">
        <v>27</v>
      </c>
      <c r="I261" s="12">
        <f t="shared" si="18"/>
        <v>27</v>
      </c>
      <c r="J261" s="67">
        <f t="shared" si="19"/>
        <v>27</v>
      </c>
    </row>
    <row r="262" spans="2:10" x14ac:dyDescent="0.3">
      <c r="B262" s="10" t="s">
        <v>217</v>
      </c>
      <c r="C262" s="38"/>
      <c r="D262" s="38"/>
      <c r="E262" s="38"/>
      <c r="F262" s="38"/>
      <c r="G262" s="45">
        <v>15</v>
      </c>
      <c r="H262" s="37">
        <v>535.5</v>
      </c>
      <c r="I262" s="12">
        <f t="shared" si="18"/>
        <v>8032.5</v>
      </c>
      <c r="J262" s="67">
        <f t="shared" si="19"/>
        <v>8032.5</v>
      </c>
    </row>
    <row r="263" spans="2:10" x14ac:dyDescent="0.3">
      <c r="B263" s="10" t="s">
        <v>218</v>
      </c>
      <c r="C263" s="38"/>
      <c r="D263" s="38"/>
      <c r="E263" s="38"/>
      <c r="F263" s="38"/>
      <c r="G263" s="45">
        <v>12</v>
      </c>
      <c r="H263" s="37">
        <v>775.5</v>
      </c>
      <c r="I263" s="12">
        <f t="shared" si="18"/>
        <v>9306</v>
      </c>
      <c r="J263" s="67">
        <f t="shared" si="19"/>
        <v>9306</v>
      </c>
    </row>
    <row r="264" spans="2:10" x14ac:dyDescent="0.3">
      <c r="B264" s="10" t="s">
        <v>219</v>
      </c>
      <c r="C264" s="38"/>
      <c r="D264" s="38"/>
      <c r="E264" s="38"/>
      <c r="F264" s="38"/>
      <c r="G264" s="45">
        <v>5</v>
      </c>
      <c r="H264" s="37">
        <v>714</v>
      </c>
      <c r="I264" s="12">
        <f t="shared" si="18"/>
        <v>3570</v>
      </c>
      <c r="J264" s="67">
        <f t="shared" si="19"/>
        <v>3570</v>
      </c>
    </row>
    <row r="265" spans="2:10" x14ac:dyDescent="0.3">
      <c r="B265" s="10" t="s">
        <v>220</v>
      </c>
      <c r="C265" s="38"/>
      <c r="D265" s="38"/>
      <c r="E265" s="38"/>
      <c r="F265" s="38"/>
      <c r="G265" s="45">
        <v>1</v>
      </c>
      <c r="H265" s="37">
        <f>654-304.38</f>
        <v>349.62</v>
      </c>
      <c r="I265" s="12">
        <f t="shared" si="18"/>
        <v>349.62</v>
      </c>
      <c r="J265" s="67">
        <f t="shared" si="19"/>
        <v>349.62</v>
      </c>
    </row>
    <row r="266" spans="2:10" x14ac:dyDescent="0.3">
      <c r="B266" s="10" t="s">
        <v>221</v>
      </c>
      <c r="C266" s="38"/>
      <c r="D266" s="38"/>
      <c r="E266" s="38"/>
      <c r="F266" s="38"/>
      <c r="G266" s="45">
        <v>5</v>
      </c>
      <c r="H266" s="37">
        <v>1267</v>
      </c>
      <c r="I266" s="12">
        <f t="shared" si="18"/>
        <v>6335</v>
      </c>
      <c r="J266" s="67">
        <f t="shared" si="19"/>
        <v>6335</v>
      </c>
    </row>
    <row r="267" spans="2:10" x14ac:dyDescent="0.3">
      <c r="B267" s="10" t="s">
        <v>222</v>
      </c>
      <c r="C267" s="38"/>
      <c r="D267" s="38"/>
      <c r="E267" s="38"/>
      <c r="F267" s="38"/>
      <c r="G267" s="45">
        <v>1</v>
      </c>
      <c r="H267" s="37">
        <v>712</v>
      </c>
      <c r="I267" s="12">
        <f t="shared" si="18"/>
        <v>712</v>
      </c>
      <c r="J267" s="67">
        <f t="shared" si="19"/>
        <v>712</v>
      </c>
    </row>
    <row r="268" spans="2:10" x14ac:dyDescent="0.3">
      <c r="B268" s="10" t="s">
        <v>223</v>
      </c>
      <c r="C268" s="38"/>
      <c r="D268" s="38"/>
      <c r="E268" s="38"/>
      <c r="F268" s="38"/>
      <c r="G268" s="45">
        <v>1</v>
      </c>
      <c r="H268" s="37">
        <v>862.5</v>
      </c>
      <c r="I268" s="12">
        <f t="shared" si="18"/>
        <v>862.5</v>
      </c>
      <c r="J268" s="67">
        <f t="shared" si="19"/>
        <v>862.5</v>
      </c>
    </row>
    <row r="269" spans="2:10" x14ac:dyDescent="0.3">
      <c r="B269" s="10" t="s">
        <v>224</v>
      </c>
      <c r="C269" s="38"/>
      <c r="D269" s="38"/>
      <c r="E269" s="38"/>
      <c r="F269" s="38"/>
      <c r="G269" s="45">
        <v>1</v>
      </c>
      <c r="H269" s="37">
        <v>357.5</v>
      </c>
      <c r="I269" s="12">
        <f t="shared" si="18"/>
        <v>357.5</v>
      </c>
      <c r="J269" s="67">
        <f t="shared" si="19"/>
        <v>357.5</v>
      </c>
    </row>
    <row r="270" spans="2:10" x14ac:dyDescent="0.3">
      <c r="B270" s="44" t="s">
        <v>212</v>
      </c>
      <c r="C270" s="38"/>
      <c r="D270" s="38"/>
      <c r="E270" s="38"/>
      <c r="F270" s="38"/>
      <c r="G270" s="45">
        <v>4</v>
      </c>
      <c r="H270" s="37">
        <v>291.54000000000002</v>
      </c>
      <c r="I270" s="12">
        <f t="shared" si="18"/>
        <v>1166.1600000000001</v>
      </c>
      <c r="J270" s="67">
        <f t="shared" si="19"/>
        <v>1166.1600000000001</v>
      </c>
    </row>
    <row r="271" spans="2:10" x14ac:dyDescent="0.3">
      <c r="B271" s="10" t="s">
        <v>225</v>
      </c>
      <c r="C271" s="38"/>
      <c r="D271" s="38"/>
      <c r="E271" s="38"/>
      <c r="F271" s="38"/>
      <c r="G271" s="45">
        <v>200</v>
      </c>
      <c r="H271" s="37">
        <v>115.5</v>
      </c>
      <c r="I271" s="12">
        <f t="shared" si="18"/>
        <v>23100</v>
      </c>
      <c r="J271" s="67">
        <f t="shared" si="19"/>
        <v>23100</v>
      </c>
    </row>
    <row r="272" spans="2:10" ht="28.2" x14ac:dyDescent="0.3">
      <c r="B272" s="44" t="s">
        <v>226</v>
      </c>
      <c r="C272" s="38"/>
      <c r="D272" s="38"/>
      <c r="E272" s="38"/>
      <c r="F272" s="38"/>
      <c r="G272" s="45">
        <v>1</v>
      </c>
      <c r="H272" s="37">
        <v>1356.6</v>
      </c>
      <c r="I272" s="12">
        <f t="shared" si="18"/>
        <v>1356.6</v>
      </c>
      <c r="J272" s="67">
        <f t="shared" si="19"/>
        <v>1356.6</v>
      </c>
    </row>
    <row r="273" spans="2:11" x14ac:dyDescent="0.3">
      <c r="B273" s="44" t="s">
        <v>227</v>
      </c>
      <c r="C273" s="38"/>
      <c r="D273" s="38"/>
      <c r="E273" s="38"/>
      <c r="F273" s="38"/>
      <c r="G273" s="45">
        <v>7</v>
      </c>
      <c r="H273" s="37">
        <v>1046.1500000000001</v>
      </c>
      <c r="I273" s="12">
        <f t="shared" si="18"/>
        <v>7323.0500000000011</v>
      </c>
      <c r="J273" s="67">
        <f t="shared" si="19"/>
        <v>7323.0500000000011</v>
      </c>
    </row>
    <row r="274" spans="2:11" x14ac:dyDescent="0.3">
      <c r="B274" s="10" t="s">
        <v>228</v>
      </c>
      <c r="C274" s="38"/>
      <c r="D274" s="38"/>
      <c r="E274" s="38"/>
      <c r="F274" s="38"/>
      <c r="G274" s="45">
        <v>11</v>
      </c>
      <c r="H274" s="37">
        <v>73.5</v>
      </c>
      <c r="I274" s="12">
        <f t="shared" si="18"/>
        <v>808.5</v>
      </c>
      <c r="J274" s="67">
        <f t="shared" si="19"/>
        <v>808.5</v>
      </c>
    </row>
    <row r="275" spans="2:11" x14ac:dyDescent="0.3">
      <c r="B275" s="10" t="s">
        <v>229</v>
      </c>
      <c r="C275" s="38"/>
      <c r="D275" s="38"/>
      <c r="E275" s="38"/>
      <c r="F275" s="38"/>
      <c r="G275" s="45">
        <v>6</v>
      </c>
      <c r="H275" s="37">
        <v>74</v>
      </c>
      <c r="I275" s="12">
        <f t="shared" si="18"/>
        <v>444</v>
      </c>
      <c r="J275" s="67">
        <f t="shared" si="19"/>
        <v>444</v>
      </c>
    </row>
    <row r="276" spans="2:11" x14ac:dyDescent="0.3">
      <c r="B276" s="10" t="s">
        <v>230</v>
      </c>
      <c r="C276" s="38"/>
      <c r="D276" s="38"/>
      <c r="E276" s="38"/>
      <c r="F276" s="38"/>
      <c r="G276" s="45">
        <v>6</v>
      </c>
      <c r="H276" s="37">
        <v>1065.9000000000001</v>
      </c>
      <c r="I276" s="12">
        <f t="shared" si="18"/>
        <v>6395.4000000000005</v>
      </c>
      <c r="J276" s="67">
        <f t="shared" si="19"/>
        <v>6395.4000000000005</v>
      </c>
      <c r="K276" s="46"/>
    </row>
    <row r="277" spans="2:11" x14ac:dyDescent="0.3">
      <c r="B277" s="10" t="s">
        <v>231</v>
      </c>
      <c r="C277" s="38"/>
      <c r="D277" s="38"/>
      <c r="E277" s="38"/>
      <c r="F277" s="38"/>
      <c r="G277" s="45">
        <v>2</v>
      </c>
      <c r="H277" s="37">
        <v>87.45</v>
      </c>
      <c r="I277" s="12">
        <f t="shared" si="18"/>
        <v>174.9</v>
      </c>
      <c r="J277" s="67">
        <f t="shared" si="19"/>
        <v>174.9</v>
      </c>
    </row>
    <row r="278" spans="2:11" x14ac:dyDescent="0.3">
      <c r="B278" s="10" t="s">
        <v>232</v>
      </c>
      <c r="C278" s="38"/>
      <c r="D278" s="38"/>
      <c r="E278" s="38"/>
      <c r="F278" s="38"/>
      <c r="G278" s="45">
        <v>1</v>
      </c>
      <c r="H278" s="37">
        <v>60</v>
      </c>
      <c r="I278" s="12">
        <f t="shared" si="18"/>
        <v>60</v>
      </c>
      <c r="J278" s="67">
        <f t="shared" si="19"/>
        <v>60</v>
      </c>
    </row>
    <row r="279" spans="2:11" x14ac:dyDescent="0.3">
      <c r="B279" s="10" t="s">
        <v>233</v>
      </c>
      <c r="C279" s="38"/>
      <c r="D279" s="38"/>
      <c r="E279" s="38"/>
      <c r="F279" s="38"/>
      <c r="G279" s="45">
        <v>6</v>
      </c>
      <c r="H279" s="37">
        <v>390.6</v>
      </c>
      <c r="I279" s="12">
        <f t="shared" si="18"/>
        <v>2343.6000000000004</v>
      </c>
      <c r="J279" s="67">
        <f t="shared" si="19"/>
        <v>2343.6000000000004</v>
      </c>
    </row>
    <row r="280" spans="2:11" x14ac:dyDescent="0.3">
      <c r="B280" s="10" t="s">
        <v>234</v>
      </c>
      <c r="C280" s="38"/>
      <c r="D280" s="38"/>
      <c r="E280" s="38"/>
      <c r="F280" s="38"/>
      <c r="G280" s="45">
        <v>1</v>
      </c>
      <c r="H280" s="37">
        <v>78.5</v>
      </c>
      <c r="I280" s="12">
        <f t="shared" si="18"/>
        <v>78.5</v>
      </c>
      <c r="J280" s="67">
        <f t="shared" si="19"/>
        <v>78.5</v>
      </c>
    </row>
    <row r="281" spans="2:11" x14ac:dyDescent="0.3">
      <c r="B281" s="47" t="s">
        <v>235</v>
      </c>
      <c r="C281" s="38"/>
      <c r="D281" s="38"/>
      <c r="E281" s="38"/>
      <c r="F281" s="38"/>
      <c r="H281" s="48"/>
      <c r="I281" s="18"/>
      <c r="J281" s="67"/>
    </row>
    <row r="282" spans="2:11" ht="15.6" x14ac:dyDescent="0.3">
      <c r="B282" s="41" t="s">
        <v>236</v>
      </c>
      <c r="C282" s="38"/>
      <c r="D282" s="38"/>
      <c r="E282" s="38"/>
      <c r="F282" s="49" t="s">
        <v>12</v>
      </c>
      <c r="G282" s="45">
        <v>1</v>
      </c>
      <c r="H282" s="37">
        <v>20527</v>
      </c>
      <c r="I282" s="12">
        <f t="shared" si="18"/>
        <v>20527</v>
      </c>
      <c r="J282" s="67">
        <f>+I282-E282</f>
        <v>20527</v>
      </c>
    </row>
    <row r="283" spans="2:11" ht="15.6" x14ac:dyDescent="0.3">
      <c r="B283" s="41" t="s">
        <v>237</v>
      </c>
      <c r="C283" s="38"/>
      <c r="D283" s="38"/>
      <c r="E283" s="38"/>
      <c r="F283" s="49" t="s">
        <v>12</v>
      </c>
      <c r="G283" s="45">
        <v>275</v>
      </c>
      <c r="H283" s="37">
        <v>100</v>
      </c>
      <c r="I283" s="12">
        <f t="shared" si="18"/>
        <v>27500</v>
      </c>
      <c r="J283" s="67">
        <f>+I283-E283</f>
        <v>27500</v>
      </c>
    </row>
    <row r="284" spans="2:11" x14ac:dyDescent="0.3">
      <c r="B284" s="42" t="s">
        <v>238</v>
      </c>
      <c r="C284" s="38"/>
      <c r="D284" s="38"/>
      <c r="E284" s="38"/>
      <c r="F284" s="38"/>
      <c r="G284" s="50"/>
      <c r="H284" s="43"/>
      <c r="I284" s="18"/>
      <c r="J284" s="67"/>
    </row>
    <row r="285" spans="2:11" x14ac:dyDescent="0.3">
      <c r="B285" s="51" t="s">
        <v>239</v>
      </c>
      <c r="C285" s="38"/>
      <c r="D285" s="38"/>
      <c r="E285" s="38"/>
      <c r="F285" s="38"/>
      <c r="G285" s="37">
        <v>8</v>
      </c>
      <c r="H285" s="37">
        <v>7.94</v>
      </c>
      <c r="I285" s="12">
        <f t="shared" si="18"/>
        <v>63.52</v>
      </c>
      <c r="J285" s="67">
        <f>+I285-E285</f>
        <v>63.52</v>
      </c>
    </row>
    <row r="286" spans="2:11" x14ac:dyDescent="0.3">
      <c r="B286" s="51" t="s">
        <v>240</v>
      </c>
      <c r="C286" s="38"/>
      <c r="D286" s="38"/>
      <c r="E286" s="38"/>
      <c r="F286" s="38"/>
      <c r="G286" s="37">
        <v>8</v>
      </c>
      <c r="H286" s="37">
        <v>12.35</v>
      </c>
      <c r="I286" s="12">
        <f t="shared" si="18"/>
        <v>98.8</v>
      </c>
      <c r="J286" s="67">
        <f t="shared" ref="J286:J347" si="20">+I286-E286</f>
        <v>98.8</v>
      </c>
    </row>
    <row r="287" spans="2:11" x14ac:dyDescent="0.3">
      <c r="B287" s="51" t="s">
        <v>241</v>
      </c>
      <c r="C287" s="38"/>
      <c r="D287" s="38"/>
      <c r="E287" s="38"/>
      <c r="F287" s="38"/>
      <c r="G287" s="37">
        <v>8</v>
      </c>
      <c r="H287" s="37">
        <v>13.23</v>
      </c>
      <c r="I287" s="12">
        <f t="shared" si="18"/>
        <v>105.84</v>
      </c>
      <c r="J287" s="67">
        <f t="shared" si="20"/>
        <v>105.84</v>
      </c>
    </row>
    <row r="288" spans="2:11" x14ac:dyDescent="0.3">
      <c r="B288" s="51" t="s">
        <v>241</v>
      </c>
      <c r="C288" s="38"/>
      <c r="D288" s="38"/>
      <c r="E288" s="38"/>
      <c r="F288" s="38"/>
      <c r="G288" s="37">
        <v>40</v>
      </c>
      <c r="H288" s="37">
        <v>13.23</v>
      </c>
      <c r="I288" s="12">
        <f t="shared" si="18"/>
        <v>529.20000000000005</v>
      </c>
      <c r="J288" s="67">
        <f t="shared" si="20"/>
        <v>529.20000000000005</v>
      </c>
    </row>
    <row r="289" spans="2:10" x14ac:dyDescent="0.3">
      <c r="B289" s="51" t="s">
        <v>242</v>
      </c>
      <c r="C289" s="38"/>
      <c r="D289" s="38"/>
      <c r="E289" s="38"/>
      <c r="F289" s="38"/>
      <c r="G289" s="37">
        <v>8</v>
      </c>
      <c r="H289" s="37">
        <v>15.88</v>
      </c>
      <c r="I289" s="12">
        <f t="shared" si="18"/>
        <v>127.04</v>
      </c>
      <c r="J289" s="67">
        <f t="shared" si="20"/>
        <v>127.04</v>
      </c>
    </row>
    <row r="290" spans="2:10" x14ac:dyDescent="0.3">
      <c r="B290" s="51" t="s">
        <v>243</v>
      </c>
      <c r="C290" s="38"/>
      <c r="D290" s="38"/>
      <c r="E290" s="38"/>
      <c r="F290" s="38"/>
      <c r="G290" s="37">
        <v>8</v>
      </c>
      <c r="H290" s="37">
        <v>22.93</v>
      </c>
      <c r="I290" s="12">
        <f t="shared" si="18"/>
        <v>183.44</v>
      </c>
      <c r="J290" s="67">
        <f t="shared" si="20"/>
        <v>183.44</v>
      </c>
    </row>
    <row r="291" spans="2:10" x14ac:dyDescent="0.3">
      <c r="B291" s="51" t="s">
        <v>244</v>
      </c>
      <c r="C291" s="38"/>
      <c r="D291" s="38"/>
      <c r="E291" s="38"/>
      <c r="F291" s="38"/>
      <c r="G291" s="37">
        <v>40</v>
      </c>
      <c r="H291" s="37">
        <v>26.46</v>
      </c>
      <c r="I291" s="12">
        <f t="shared" si="18"/>
        <v>1058.4000000000001</v>
      </c>
      <c r="J291" s="67">
        <f t="shared" si="20"/>
        <v>1058.4000000000001</v>
      </c>
    </row>
    <row r="292" spans="2:10" x14ac:dyDescent="0.3">
      <c r="B292" s="51" t="s">
        <v>245</v>
      </c>
      <c r="C292" s="38"/>
      <c r="D292" s="38"/>
      <c r="E292" s="38"/>
      <c r="F292" s="38"/>
      <c r="G292" s="37">
        <v>4</v>
      </c>
      <c r="H292" s="37">
        <v>27.34</v>
      </c>
      <c r="I292" s="12">
        <f t="shared" si="18"/>
        <v>109.36</v>
      </c>
      <c r="J292" s="67">
        <f t="shared" si="20"/>
        <v>109.36</v>
      </c>
    </row>
    <row r="293" spans="2:10" x14ac:dyDescent="0.3">
      <c r="B293" s="51" t="s">
        <v>246</v>
      </c>
      <c r="C293" s="38"/>
      <c r="D293" s="38"/>
      <c r="E293" s="38"/>
      <c r="F293" s="38"/>
      <c r="G293" s="37">
        <v>8</v>
      </c>
      <c r="H293" s="37">
        <v>29.99</v>
      </c>
      <c r="I293" s="12">
        <f t="shared" si="18"/>
        <v>239.92</v>
      </c>
      <c r="J293" s="67">
        <f t="shared" si="20"/>
        <v>239.92</v>
      </c>
    </row>
    <row r="294" spans="2:10" x14ac:dyDescent="0.3">
      <c r="B294" s="51" t="s">
        <v>247</v>
      </c>
      <c r="C294" s="38"/>
      <c r="D294" s="38"/>
      <c r="E294" s="38"/>
      <c r="F294" s="38"/>
      <c r="G294" s="37">
        <v>8</v>
      </c>
      <c r="H294" s="37">
        <v>36.159999999999997</v>
      </c>
      <c r="I294" s="12">
        <f t="shared" si="18"/>
        <v>289.27999999999997</v>
      </c>
      <c r="J294" s="67">
        <f t="shared" si="20"/>
        <v>289.27999999999997</v>
      </c>
    </row>
    <row r="295" spans="2:10" x14ac:dyDescent="0.3">
      <c r="B295" s="51" t="s">
        <v>248</v>
      </c>
      <c r="C295" s="38"/>
      <c r="D295" s="38"/>
      <c r="E295" s="38"/>
      <c r="F295" s="38"/>
      <c r="G295" s="37">
        <v>8</v>
      </c>
      <c r="H295" s="37">
        <v>38.81</v>
      </c>
      <c r="I295" s="12">
        <f t="shared" si="18"/>
        <v>310.48</v>
      </c>
      <c r="J295" s="67">
        <f t="shared" si="20"/>
        <v>310.48</v>
      </c>
    </row>
    <row r="296" spans="2:10" x14ac:dyDescent="0.3">
      <c r="B296" s="51" t="s">
        <v>249</v>
      </c>
      <c r="C296" s="38"/>
      <c r="D296" s="38"/>
      <c r="E296" s="38"/>
      <c r="F296" s="38"/>
      <c r="G296" s="37">
        <v>8</v>
      </c>
      <c r="H296" s="37">
        <v>43.22</v>
      </c>
      <c r="I296" s="12">
        <f t="shared" si="18"/>
        <v>345.76</v>
      </c>
      <c r="J296" s="67">
        <f t="shared" si="20"/>
        <v>345.76</v>
      </c>
    </row>
    <row r="297" spans="2:10" x14ac:dyDescent="0.3">
      <c r="B297" s="51" t="s">
        <v>250</v>
      </c>
      <c r="C297" s="38"/>
      <c r="D297" s="38"/>
      <c r="E297" s="38"/>
      <c r="F297" s="38"/>
      <c r="G297" s="37">
        <v>4</v>
      </c>
      <c r="H297" s="37">
        <v>45.86</v>
      </c>
      <c r="I297" s="12">
        <f t="shared" si="18"/>
        <v>183.44</v>
      </c>
      <c r="J297" s="67">
        <f t="shared" si="20"/>
        <v>183.44</v>
      </c>
    </row>
    <row r="298" spans="2:10" x14ac:dyDescent="0.3">
      <c r="B298" s="51" t="s">
        <v>251</v>
      </c>
      <c r="C298" s="38"/>
      <c r="D298" s="38"/>
      <c r="E298" s="38"/>
      <c r="F298" s="38"/>
      <c r="G298" s="37">
        <v>8</v>
      </c>
      <c r="H298" s="37">
        <v>51.16</v>
      </c>
      <c r="I298" s="12">
        <f t="shared" si="18"/>
        <v>409.28</v>
      </c>
      <c r="J298" s="67">
        <f t="shared" si="20"/>
        <v>409.28</v>
      </c>
    </row>
    <row r="299" spans="2:10" x14ac:dyDescent="0.3">
      <c r="B299" s="51" t="s">
        <v>252</v>
      </c>
      <c r="C299" s="38"/>
      <c r="D299" s="38"/>
      <c r="E299" s="38"/>
      <c r="F299" s="38"/>
      <c r="G299" s="37">
        <v>8</v>
      </c>
      <c r="H299" s="37">
        <v>61.74</v>
      </c>
      <c r="I299" s="12">
        <f t="shared" si="18"/>
        <v>493.92</v>
      </c>
      <c r="J299" s="67">
        <f t="shared" si="20"/>
        <v>493.92</v>
      </c>
    </row>
    <row r="300" spans="2:10" x14ac:dyDescent="0.3">
      <c r="B300" s="51" t="s">
        <v>253</v>
      </c>
      <c r="C300" s="38"/>
      <c r="D300" s="38"/>
      <c r="E300" s="38"/>
      <c r="F300" s="38"/>
      <c r="G300" s="37">
        <v>40</v>
      </c>
      <c r="H300" s="37">
        <v>63.5</v>
      </c>
      <c r="I300" s="12">
        <f t="shared" ref="I300:I364" si="21">+G300*H300</f>
        <v>2540</v>
      </c>
      <c r="J300" s="67">
        <f t="shared" si="20"/>
        <v>2540</v>
      </c>
    </row>
    <row r="301" spans="2:10" x14ac:dyDescent="0.3">
      <c r="B301" s="51" t="s">
        <v>254</v>
      </c>
      <c r="C301" s="38"/>
      <c r="D301" s="38"/>
      <c r="E301" s="38"/>
      <c r="F301" s="38"/>
      <c r="G301" s="37">
        <v>8</v>
      </c>
      <c r="H301" s="37">
        <v>77.62</v>
      </c>
      <c r="I301" s="12">
        <f t="shared" si="21"/>
        <v>620.96</v>
      </c>
      <c r="J301" s="67">
        <f t="shared" si="20"/>
        <v>620.96</v>
      </c>
    </row>
    <row r="302" spans="2:10" x14ac:dyDescent="0.3">
      <c r="B302" s="51" t="s">
        <v>255</v>
      </c>
      <c r="C302" s="38"/>
      <c r="D302" s="38"/>
      <c r="E302" s="38"/>
      <c r="F302" s="38"/>
      <c r="G302" s="37">
        <v>4</v>
      </c>
      <c r="H302" s="37">
        <v>82.03</v>
      </c>
      <c r="I302" s="12">
        <f t="shared" si="21"/>
        <v>328.12</v>
      </c>
      <c r="J302" s="67">
        <f t="shared" si="20"/>
        <v>328.12</v>
      </c>
    </row>
    <row r="303" spans="2:10" x14ac:dyDescent="0.3">
      <c r="B303" s="51" t="s">
        <v>256</v>
      </c>
      <c r="C303" s="38"/>
      <c r="D303" s="38"/>
      <c r="E303" s="38"/>
      <c r="F303" s="38"/>
      <c r="G303" s="37">
        <v>8</v>
      </c>
      <c r="H303" s="37">
        <v>82.91</v>
      </c>
      <c r="I303" s="12">
        <f t="shared" si="21"/>
        <v>663.28</v>
      </c>
      <c r="J303" s="67">
        <f t="shared" si="20"/>
        <v>663.28</v>
      </c>
    </row>
    <row r="304" spans="2:10" x14ac:dyDescent="0.3">
      <c r="B304" s="51" t="s">
        <v>257</v>
      </c>
      <c r="C304" s="38"/>
      <c r="D304" s="38"/>
      <c r="E304" s="38"/>
      <c r="F304" s="38"/>
      <c r="G304" s="37">
        <v>16</v>
      </c>
      <c r="H304" s="37">
        <v>96.14</v>
      </c>
      <c r="I304" s="12">
        <f t="shared" si="21"/>
        <v>1538.24</v>
      </c>
      <c r="J304" s="67">
        <f t="shared" si="20"/>
        <v>1538.24</v>
      </c>
    </row>
    <row r="305" spans="2:10" x14ac:dyDescent="0.3">
      <c r="B305" s="51" t="s">
        <v>258</v>
      </c>
      <c r="C305" s="38"/>
      <c r="D305" s="38"/>
      <c r="E305" s="38"/>
      <c r="F305" s="38"/>
      <c r="G305" s="37">
        <v>2</v>
      </c>
      <c r="H305" s="37">
        <v>104.08</v>
      </c>
      <c r="I305" s="12">
        <f t="shared" si="21"/>
        <v>208.16</v>
      </c>
      <c r="J305" s="67">
        <f t="shared" si="20"/>
        <v>208.16</v>
      </c>
    </row>
    <row r="306" spans="2:10" x14ac:dyDescent="0.3">
      <c r="B306" s="51" t="s">
        <v>259</v>
      </c>
      <c r="C306" s="38"/>
      <c r="D306" s="38"/>
      <c r="E306" s="38"/>
      <c r="F306" s="38"/>
      <c r="G306" s="37">
        <v>4</v>
      </c>
      <c r="H306" s="37">
        <v>108.49</v>
      </c>
      <c r="I306" s="12">
        <f t="shared" si="21"/>
        <v>433.96</v>
      </c>
      <c r="J306" s="67">
        <f t="shared" si="20"/>
        <v>433.96</v>
      </c>
    </row>
    <row r="307" spans="2:10" x14ac:dyDescent="0.3">
      <c r="B307" s="51" t="s">
        <v>260</v>
      </c>
      <c r="C307" s="38"/>
      <c r="D307" s="38"/>
      <c r="E307" s="38"/>
      <c r="F307" s="38"/>
      <c r="G307" s="37">
        <v>40</v>
      </c>
      <c r="H307" s="37">
        <v>26.7</v>
      </c>
      <c r="I307" s="12">
        <f t="shared" si="21"/>
        <v>1068</v>
      </c>
      <c r="J307" s="67">
        <f t="shared" si="20"/>
        <v>1068</v>
      </c>
    </row>
    <row r="308" spans="2:10" x14ac:dyDescent="0.3">
      <c r="B308" s="51" t="s">
        <v>261</v>
      </c>
      <c r="C308" s="38"/>
      <c r="D308" s="38"/>
      <c r="E308" s="38"/>
      <c r="F308" s="38"/>
      <c r="G308" s="37">
        <v>2</v>
      </c>
      <c r="H308" s="37">
        <v>115.54</v>
      </c>
      <c r="I308" s="12">
        <f t="shared" si="21"/>
        <v>231.08</v>
      </c>
      <c r="J308" s="67">
        <f t="shared" si="20"/>
        <v>231.08</v>
      </c>
    </row>
    <row r="309" spans="2:10" x14ac:dyDescent="0.3">
      <c r="B309" s="51" t="s">
        <v>262</v>
      </c>
      <c r="C309" s="38"/>
      <c r="D309" s="38"/>
      <c r="E309" s="38"/>
      <c r="F309" s="38"/>
      <c r="G309" s="37">
        <v>4</v>
      </c>
      <c r="H309" s="37">
        <v>117.31</v>
      </c>
      <c r="I309" s="12">
        <f t="shared" si="21"/>
        <v>469.24</v>
      </c>
      <c r="J309" s="67">
        <f t="shared" si="20"/>
        <v>469.24</v>
      </c>
    </row>
    <row r="310" spans="2:10" x14ac:dyDescent="0.3">
      <c r="B310" s="51" t="s">
        <v>263</v>
      </c>
      <c r="C310" s="38"/>
      <c r="D310" s="38"/>
      <c r="E310" s="38"/>
      <c r="F310" s="38"/>
      <c r="G310" s="37">
        <v>2</v>
      </c>
      <c r="H310" s="37">
        <v>172.87</v>
      </c>
      <c r="I310" s="12">
        <f t="shared" si="21"/>
        <v>345.74</v>
      </c>
      <c r="J310" s="67">
        <f t="shared" si="20"/>
        <v>345.74</v>
      </c>
    </row>
    <row r="311" spans="2:10" x14ac:dyDescent="0.3">
      <c r="B311" s="51" t="s">
        <v>264</v>
      </c>
      <c r="C311" s="38"/>
      <c r="D311" s="38"/>
      <c r="E311" s="38"/>
      <c r="F311" s="38"/>
      <c r="G311" s="37">
        <v>2</v>
      </c>
      <c r="H311" s="37">
        <v>190.51</v>
      </c>
      <c r="I311" s="12">
        <f t="shared" si="21"/>
        <v>381.02</v>
      </c>
      <c r="J311" s="67">
        <f t="shared" si="20"/>
        <v>381.02</v>
      </c>
    </row>
    <row r="312" spans="2:10" x14ac:dyDescent="0.3">
      <c r="B312" s="51" t="s">
        <v>265</v>
      </c>
      <c r="C312" s="38"/>
      <c r="D312" s="38"/>
      <c r="E312" s="38"/>
      <c r="F312" s="38"/>
      <c r="G312" s="37">
        <v>3</v>
      </c>
      <c r="H312" s="37">
        <v>249.95</v>
      </c>
      <c r="I312" s="12">
        <f t="shared" si="21"/>
        <v>749.84999999999991</v>
      </c>
      <c r="J312" s="67">
        <f t="shared" si="20"/>
        <v>749.84999999999991</v>
      </c>
    </row>
    <row r="313" spans="2:10" x14ac:dyDescent="0.3">
      <c r="B313" s="51" t="s">
        <v>266</v>
      </c>
      <c r="C313" s="38"/>
      <c r="D313" s="38"/>
      <c r="E313" s="38"/>
      <c r="F313" s="38"/>
      <c r="G313" s="37">
        <v>4</v>
      </c>
      <c r="H313" s="37">
        <v>304.29000000000002</v>
      </c>
      <c r="I313" s="12">
        <f t="shared" si="21"/>
        <v>1217.1600000000001</v>
      </c>
      <c r="J313" s="67">
        <f t="shared" si="20"/>
        <v>1217.1600000000001</v>
      </c>
    </row>
    <row r="314" spans="2:10" x14ac:dyDescent="0.3">
      <c r="B314" s="51" t="s">
        <v>267</v>
      </c>
      <c r="C314" s="38"/>
      <c r="D314" s="38"/>
      <c r="E314" s="38"/>
      <c r="F314" s="38"/>
      <c r="G314" s="37">
        <v>4</v>
      </c>
      <c r="H314" s="37">
        <v>320.17</v>
      </c>
      <c r="I314" s="12">
        <f t="shared" si="21"/>
        <v>1280.68</v>
      </c>
      <c r="J314" s="67">
        <f t="shared" si="20"/>
        <v>1280.68</v>
      </c>
    </row>
    <row r="315" spans="2:10" x14ac:dyDescent="0.3">
      <c r="B315" s="51" t="s">
        <v>268</v>
      </c>
      <c r="C315" s="38"/>
      <c r="D315" s="38"/>
      <c r="E315" s="38"/>
      <c r="F315" s="38"/>
      <c r="G315" s="37">
        <v>4</v>
      </c>
      <c r="H315" s="37">
        <v>363.38</v>
      </c>
      <c r="I315" s="12">
        <f t="shared" si="21"/>
        <v>1453.52</v>
      </c>
      <c r="J315" s="67">
        <f t="shared" si="20"/>
        <v>1453.52</v>
      </c>
    </row>
    <row r="316" spans="2:10" x14ac:dyDescent="0.3">
      <c r="B316" s="51" t="s">
        <v>269</v>
      </c>
      <c r="C316" s="38"/>
      <c r="D316" s="38"/>
      <c r="E316" s="38"/>
      <c r="F316" s="38"/>
      <c r="G316" s="37">
        <v>2</v>
      </c>
      <c r="H316" s="37">
        <v>489.51</v>
      </c>
      <c r="I316" s="12">
        <f t="shared" si="21"/>
        <v>979.02</v>
      </c>
      <c r="J316" s="67">
        <f t="shared" si="20"/>
        <v>979.02</v>
      </c>
    </row>
    <row r="317" spans="2:10" x14ac:dyDescent="0.3">
      <c r="B317" s="51" t="s">
        <v>270</v>
      </c>
      <c r="C317" s="38"/>
      <c r="D317" s="38"/>
      <c r="E317" s="38"/>
      <c r="F317" s="38"/>
      <c r="G317" s="37">
        <v>1</v>
      </c>
      <c r="H317" s="37">
        <v>699.63</v>
      </c>
      <c r="I317" s="12">
        <f t="shared" si="21"/>
        <v>699.63</v>
      </c>
      <c r="J317" s="67">
        <f t="shared" si="20"/>
        <v>699.63</v>
      </c>
    </row>
    <row r="318" spans="2:10" x14ac:dyDescent="0.3">
      <c r="B318" s="51" t="s">
        <v>271</v>
      </c>
      <c r="C318" s="38"/>
      <c r="D318" s="38"/>
      <c r="E318" s="38"/>
      <c r="F318" s="38"/>
      <c r="G318" s="37">
        <v>1</v>
      </c>
      <c r="H318" s="37">
        <v>699.95</v>
      </c>
      <c r="I318" s="12">
        <f t="shared" si="21"/>
        <v>699.95</v>
      </c>
      <c r="J318" s="67">
        <f t="shared" si="20"/>
        <v>699.95</v>
      </c>
    </row>
    <row r="319" spans="2:10" x14ac:dyDescent="0.3">
      <c r="B319" s="51" t="s">
        <v>272</v>
      </c>
      <c r="C319" s="38"/>
      <c r="D319" s="38"/>
      <c r="E319" s="38"/>
      <c r="F319" s="38"/>
      <c r="G319" s="37">
        <v>4</v>
      </c>
      <c r="H319" s="37">
        <v>907.58</v>
      </c>
      <c r="I319" s="12">
        <f t="shared" si="21"/>
        <v>3630.32</v>
      </c>
      <c r="J319" s="67">
        <f t="shared" si="20"/>
        <v>3630.32</v>
      </c>
    </row>
    <row r="320" spans="2:10" x14ac:dyDescent="0.3">
      <c r="B320" s="51" t="s">
        <v>273</v>
      </c>
      <c r="C320" s="38"/>
      <c r="D320" s="38"/>
      <c r="E320" s="38"/>
      <c r="F320" s="38"/>
      <c r="G320" s="37">
        <v>2</v>
      </c>
      <c r="H320" s="37">
        <v>934.04</v>
      </c>
      <c r="I320" s="12">
        <f t="shared" si="21"/>
        <v>1868.08</v>
      </c>
      <c r="J320" s="67">
        <f t="shared" si="20"/>
        <v>1868.08</v>
      </c>
    </row>
    <row r="321" spans="2:10" x14ac:dyDescent="0.3">
      <c r="B321" s="51" t="s">
        <v>274</v>
      </c>
      <c r="C321" s="38"/>
      <c r="D321" s="38"/>
      <c r="E321" s="38"/>
      <c r="F321" s="38"/>
      <c r="G321" s="37">
        <v>2</v>
      </c>
      <c r="H321" s="37">
        <v>999</v>
      </c>
      <c r="I321" s="12">
        <f t="shared" si="21"/>
        <v>1998</v>
      </c>
      <c r="J321" s="67">
        <f t="shared" si="20"/>
        <v>1998</v>
      </c>
    </row>
    <row r="322" spans="2:10" x14ac:dyDescent="0.3">
      <c r="B322" s="51" t="s">
        <v>275</v>
      </c>
      <c r="C322" s="38"/>
      <c r="D322" s="38"/>
      <c r="E322" s="38"/>
      <c r="F322" s="38"/>
      <c r="G322" s="37">
        <v>3</v>
      </c>
      <c r="H322" s="37">
        <v>1039.8800000000001</v>
      </c>
      <c r="I322" s="12">
        <f t="shared" si="21"/>
        <v>3119.6400000000003</v>
      </c>
      <c r="J322" s="67">
        <f t="shared" si="20"/>
        <v>3119.6400000000003</v>
      </c>
    </row>
    <row r="323" spans="2:10" x14ac:dyDescent="0.3">
      <c r="B323" s="51" t="s">
        <v>275</v>
      </c>
      <c r="C323" s="38"/>
      <c r="D323" s="38"/>
      <c r="E323" s="38"/>
      <c r="F323" s="38"/>
      <c r="G323" s="37">
        <v>3</v>
      </c>
      <c r="H323" s="37">
        <v>1039.8800000000001</v>
      </c>
      <c r="I323" s="12">
        <f t="shared" si="21"/>
        <v>3119.6400000000003</v>
      </c>
      <c r="J323" s="67">
        <f t="shared" si="20"/>
        <v>3119.6400000000003</v>
      </c>
    </row>
    <row r="324" spans="2:10" x14ac:dyDescent="0.3">
      <c r="B324" s="51" t="s">
        <v>276</v>
      </c>
      <c r="C324" s="38"/>
      <c r="D324" s="38"/>
      <c r="E324" s="38"/>
      <c r="F324" s="38"/>
      <c r="G324" s="37">
        <v>1</v>
      </c>
      <c r="H324" s="37">
        <v>1092.8</v>
      </c>
      <c r="I324" s="12">
        <f t="shared" si="21"/>
        <v>1092.8</v>
      </c>
      <c r="J324" s="67">
        <f t="shared" si="20"/>
        <v>1092.8</v>
      </c>
    </row>
    <row r="325" spans="2:10" x14ac:dyDescent="0.3">
      <c r="B325" s="51" t="s">
        <v>276</v>
      </c>
      <c r="C325" s="38"/>
      <c r="D325" s="38"/>
      <c r="E325" s="38"/>
      <c r="F325" s="38"/>
      <c r="G325" s="37">
        <v>1</v>
      </c>
      <c r="H325" s="37">
        <v>1092.8</v>
      </c>
      <c r="I325" s="12">
        <f t="shared" si="21"/>
        <v>1092.8</v>
      </c>
      <c r="J325" s="67">
        <f t="shared" si="20"/>
        <v>1092.8</v>
      </c>
    </row>
    <row r="326" spans="2:10" x14ac:dyDescent="0.3">
      <c r="B326" s="51" t="s">
        <v>277</v>
      </c>
      <c r="C326" s="38"/>
      <c r="D326" s="38"/>
      <c r="E326" s="38"/>
      <c r="F326" s="38"/>
      <c r="G326" s="37">
        <v>1</v>
      </c>
      <c r="H326" s="37">
        <v>1154.54</v>
      </c>
      <c r="I326" s="12">
        <f t="shared" si="21"/>
        <v>1154.54</v>
      </c>
      <c r="J326" s="67">
        <f t="shared" si="20"/>
        <v>1154.54</v>
      </c>
    </row>
    <row r="327" spans="2:10" x14ac:dyDescent="0.3">
      <c r="B327" s="51" t="s">
        <v>278</v>
      </c>
      <c r="C327" s="38"/>
      <c r="D327" s="38"/>
      <c r="E327" s="38"/>
      <c r="F327" s="38"/>
      <c r="G327" s="37">
        <v>1</v>
      </c>
      <c r="H327" s="37">
        <v>1172.18</v>
      </c>
      <c r="I327" s="12">
        <f t="shared" si="21"/>
        <v>1172.18</v>
      </c>
      <c r="J327" s="67">
        <f t="shared" si="20"/>
        <v>1172.18</v>
      </c>
    </row>
    <row r="328" spans="2:10" x14ac:dyDescent="0.3">
      <c r="B328" s="51" t="s">
        <v>278</v>
      </c>
      <c r="C328" s="38"/>
      <c r="D328" s="38"/>
      <c r="E328" s="38"/>
      <c r="F328" s="38"/>
      <c r="G328" s="37">
        <v>1</v>
      </c>
      <c r="H328" s="37">
        <v>1172.18</v>
      </c>
      <c r="I328" s="12">
        <f t="shared" si="21"/>
        <v>1172.18</v>
      </c>
      <c r="J328" s="67">
        <f t="shared" si="20"/>
        <v>1172.18</v>
      </c>
    </row>
    <row r="329" spans="2:10" x14ac:dyDescent="0.3">
      <c r="B329" s="51" t="s">
        <v>279</v>
      </c>
      <c r="C329" s="38"/>
      <c r="D329" s="38"/>
      <c r="E329" s="38"/>
      <c r="F329" s="38"/>
      <c r="G329" s="37">
        <v>4</v>
      </c>
      <c r="H329" s="37">
        <v>1198.6400000000001</v>
      </c>
      <c r="I329" s="12">
        <f t="shared" si="21"/>
        <v>4794.5600000000004</v>
      </c>
      <c r="J329" s="67">
        <f t="shared" si="20"/>
        <v>4794.5600000000004</v>
      </c>
    </row>
    <row r="330" spans="2:10" x14ac:dyDescent="0.3">
      <c r="B330" s="51" t="s">
        <v>280</v>
      </c>
      <c r="C330" s="38"/>
      <c r="D330" s="38"/>
      <c r="E330" s="38"/>
      <c r="F330" s="38"/>
      <c r="G330" s="37">
        <v>1</v>
      </c>
      <c r="H330" s="37">
        <v>1322.12</v>
      </c>
      <c r="I330" s="12">
        <f t="shared" si="21"/>
        <v>1322.12</v>
      </c>
      <c r="J330" s="67">
        <f t="shared" si="20"/>
        <v>1322.12</v>
      </c>
    </row>
    <row r="331" spans="2:10" x14ac:dyDescent="0.3">
      <c r="B331" s="51" t="s">
        <v>281</v>
      </c>
      <c r="C331" s="38"/>
      <c r="D331" s="38"/>
      <c r="E331" s="38"/>
      <c r="F331" s="38"/>
      <c r="G331" s="37">
        <v>1</v>
      </c>
      <c r="H331" s="37">
        <v>1604.36</v>
      </c>
      <c r="I331" s="12">
        <f t="shared" si="21"/>
        <v>1604.36</v>
      </c>
      <c r="J331" s="67">
        <f t="shared" si="20"/>
        <v>1604.36</v>
      </c>
    </row>
    <row r="332" spans="2:10" x14ac:dyDescent="0.3">
      <c r="B332" s="51" t="s">
        <v>282</v>
      </c>
      <c r="C332" s="38"/>
      <c r="D332" s="38"/>
      <c r="E332" s="38"/>
      <c r="F332" s="38"/>
      <c r="G332" s="37">
        <v>1</v>
      </c>
      <c r="H332" s="37">
        <v>1992.44</v>
      </c>
      <c r="I332" s="12">
        <f t="shared" si="21"/>
        <v>1992.44</v>
      </c>
      <c r="J332" s="67">
        <f t="shared" si="20"/>
        <v>1992.44</v>
      </c>
    </row>
    <row r="333" spans="2:10" x14ac:dyDescent="0.3">
      <c r="B333" s="51" t="s">
        <v>283</v>
      </c>
      <c r="C333" s="38"/>
      <c r="D333" s="38"/>
      <c r="E333" s="38"/>
      <c r="F333" s="38"/>
      <c r="G333" s="37">
        <v>4</v>
      </c>
      <c r="H333" s="37">
        <v>2098.2800000000002</v>
      </c>
      <c r="I333" s="12">
        <f t="shared" si="21"/>
        <v>8393.1200000000008</v>
      </c>
      <c r="J333" s="67">
        <f t="shared" si="20"/>
        <v>8393.1200000000008</v>
      </c>
    </row>
    <row r="334" spans="2:10" x14ac:dyDescent="0.3">
      <c r="B334" s="51" t="s">
        <v>284</v>
      </c>
      <c r="C334" s="38"/>
      <c r="D334" s="38"/>
      <c r="E334" s="38"/>
      <c r="F334" s="38"/>
      <c r="G334" s="37">
        <v>1</v>
      </c>
      <c r="H334" s="37">
        <v>2151.1999999999998</v>
      </c>
      <c r="I334" s="12">
        <f t="shared" si="21"/>
        <v>2151.1999999999998</v>
      </c>
      <c r="J334" s="67">
        <f t="shared" si="20"/>
        <v>2151.1999999999998</v>
      </c>
    </row>
    <row r="335" spans="2:10" x14ac:dyDescent="0.3">
      <c r="B335" s="51" t="s">
        <v>285</v>
      </c>
      <c r="C335" s="38"/>
      <c r="D335" s="38"/>
      <c r="E335" s="38"/>
      <c r="F335" s="38"/>
      <c r="G335" s="37">
        <v>1</v>
      </c>
      <c r="H335" s="37">
        <v>2269.5500000000002</v>
      </c>
      <c r="I335" s="12">
        <f t="shared" si="21"/>
        <v>2269.5500000000002</v>
      </c>
      <c r="J335" s="67">
        <f t="shared" si="20"/>
        <v>2269.5500000000002</v>
      </c>
    </row>
    <row r="336" spans="2:10" x14ac:dyDescent="0.3">
      <c r="B336" s="51" t="s">
        <v>286</v>
      </c>
      <c r="C336" s="38"/>
      <c r="D336" s="38"/>
      <c r="E336" s="38"/>
      <c r="F336" s="38"/>
      <c r="G336" s="37">
        <v>1</v>
      </c>
      <c r="H336" s="37">
        <v>2362.88</v>
      </c>
      <c r="I336" s="12">
        <f t="shared" si="21"/>
        <v>2362.88</v>
      </c>
      <c r="J336" s="67">
        <f t="shared" si="20"/>
        <v>2362.88</v>
      </c>
    </row>
    <row r="337" spans="2:10" x14ac:dyDescent="0.3">
      <c r="B337" s="51" t="s">
        <v>287</v>
      </c>
      <c r="C337" s="38"/>
      <c r="D337" s="38"/>
      <c r="E337" s="38"/>
      <c r="F337" s="38"/>
      <c r="G337" s="37">
        <v>1</v>
      </c>
      <c r="H337" s="37">
        <v>2380.52</v>
      </c>
      <c r="I337" s="12">
        <f t="shared" si="21"/>
        <v>2380.52</v>
      </c>
      <c r="J337" s="67">
        <f t="shared" si="20"/>
        <v>2380.52</v>
      </c>
    </row>
    <row r="338" spans="2:10" x14ac:dyDescent="0.3">
      <c r="B338" s="51" t="s">
        <v>288</v>
      </c>
      <c r="C338" s="38"/>
      <c r="D338" s="38"/>
      <c r="E338" s="38"/>
      <c r="F338" s="38"/>
      <c r="G338" s="37">
        <v>1</v>
      </c>
      <c r="H338" s="37">
        <v>2380.52</v>
      </c>
      <c r="I338" s="12">
        <f t="shared" si="21"/>
        <v>2380.52</v>
      </c>
      <c r="J338" s="67">
        <f t="shared" si="20"/>
        <v>2380.52</v>
      </c>
    </row>
    <row r="339" spans="2:10" x14ac:dyDescent="0.3">
      <c r="B339" s="51" t="s">
        <v>289</v>
      </c>
      <c r="C339" s="38"/>
      <c r="D339" s="38"/>
      <c r="E339" s="38"/>
      <c r="F339" s="38"/>
      <c r="G339" s="37">
        <v>1</v>
      </c>
      <c r="H339" s="37">
        <v>2429.1</v>
      </c>
      <c r="I339" s="12">
        <f t="shared" si="21"/>
        <v>2429.1</v>
      </c>
      <c r="J339" s="67">
        <f t="shared" si="20"/>
        <v>2429.1</v>
      </c>
    </row>
    <row r="340" spans="2:10" x14ac:dyDescent="0.3">
      <c r="B340" s="51" t="s">
        <v>290</v>
      </c>
      <c r="C340" s="38"/>
      <c r="D340" s="38"/>
      <c r="E340" s="38"/>
      <c r="F340" s="38"/>
      <c r="G340" s="37">
        <v>1</v>
      </c>
      <c r="H340" s="37">
        <v>2459.9</v>
      </c>
      <c r="I340" s="12">
        <f t="shared" si="21"/>
        <v>2459.9</v>
      </c>
      <c r="J340" s="67">
        <f t="shared" si="20"/>
        <v>2459.9</v>
      </c>
    </row>
    <row r="341" spans="2:10" x14ac:dyDescent="0.3">
      <c r="B341" s="51" t="s">
        <v>291</v>
      </c>
      <c r="C341" s="38"/>
      <c r="D341" s="38"/>
      <c r="E341" s="38"/>
      <c r="F341" s="38"/>
      <c r="G341" s="37">
        <v>1</v>
      </c>
      <c r="H341" s="37">
        <v>3016.65</v>
      </c>
      <c r="I341" s="12">
        <f t="shared" si="21"/>
        <v>3016.65</v>
      </c>
      <c r="J341" s="67">
        <f t="shared" si="20"/>
        <v>3016.65</v>
      </c>
    </row>
    <row r="342" spans="2:10" x14ac:dyDescent="0.3">
      <c r="B342" s="51" t="s">
        <v>292</v>
      </c>
      <c r="C342" s="38"/>
      <c r="D342" s="38"/>
      <c r="E342" s="38"/>
      <c r="F342" s="38"/>
      <c r="G342" s="37">
        <v>2</v>
      </c>
      <c r="H342" s="37">
        <v>3199.2</v>
      </c>
      <c r="I342" s="12">
        <f t="shared" si="21"/>
        <v>6398.4</v>
      </c>
      <c r="J342" s="67">
        <f t="shared" si="20"/>
        <v>6398.4</v>
      </c>
    </row>
    <row r="343" spans="2:10" x14ac:dyDescent="0.3">
      <c r="B343" s="51" t="s">
        <v>293</v>
      </c>
      <c r="C343" s="38"/>
      <c r="D343" s="38"/>
      <c r="E343" s="38"/>
      <c r="F343" s="38"/>
      <c r="G343" s="37">
        <v>2</v>
      </c>
      <c r="H343" s="37">
        <v>3237.65</v>
      </c>
      <c r="I343" s="12">
        <f t="shared" si="21"/>
        <v>6475.3</v>
      </c>
      <c r="J343" s="67">
        <f t="shared" si="20"/>
        <v>6475.3</v>
      </c>
    </row>
    <row r="344" spans="2:10" x14ac:dyDescent="0.3">
      <c r="B344" s="51" t="s">
        <v>294</v>
      </c>
      <c r="C344" s="38"/>
      <c r="D344" s="38"/>
      <c r="E344" s="38"/>
      <c r="F344" s="38"/>
      <c r="G344" s="37">
        <v>2</v>
      </c>
      <c r="H344" s="37">
        <v>3597.68</v>
      </c>
      <c r="I344" s="12">
        <f t="shared" si="21"/>
        <v>7195.36</v>
      </c>
      <c r="J344" s="67">
        <f t="shared" si="20"/>
        <v>7195.36</v>
      </c>
    </row>
    <row r="345" spans="2:10" x14ac:dyDescent="0.3">
      <c r="B345" s="51" t="s">
        <v>295</v>
      </c>
      <c r="C345" s="38"/>
      <c r="D345" s="38"/>
      <c r="E345" s="38"/>
      <c r="F345" s="38"/>
      <c r="G345" s="37">
        <v>3</v>
      </c>
      <c r="H345" s="37">
        <v>4461.6499999999996</v>
      </c>
      <c r="I345" s="12">
        <f t="shared" si="21"/>
        <v>13384.949999999999</v>
      </c>
      <c r="J345" s="67">
        <f t="shared" si="20"/>
        <v>13384.949999999999</v>
      </c>
    </row>
    <row r="346" spans="2:10" x14ac:dyDescent="0.3">
      <c r="B346" s="51" t="s">
        <v>296</v>
      </c>
      <c r="C346" s="38"/>
      <c r="D346" s="38"/>
      <c r="E346" s="38"/>
      <c r="F346" s="38"/>
      <c r="G346" s="37">
        <v>1</v>
      </c>
      <c r="H346" s="37">
        <v>4726.6400000000003</v>
      </c>
      <c r="I346" s="12">
        <f t="shared" si="21"/>
        <v>4726.6400000000003</v>
      </c>
      <c r="J346" s="67">
        <f t="shared" si="20"/>
        <v>4726.6400000000003</v>
      </c>
    </row>
    <row r="347" spans="2:10" x14ac:dyDescent="0.3">
      <c r="B347" s="51" t="s">
        <v>297</v>
      </c>
      <c r="C347" s="38"/>
      <c r="D347" s="38"/>
      <c r="E347" s="38"/>
      <c r="F347" s="38"/>
      <c r="G347" s="37">
        <v>100</v>
      </c>
      <c r="H347" s="37">
        <v>13.99</v>
      </c>
      <c r="I347" s="12">
        <f t="shared" si="21"/>
        <v>1399</v>
      </c>
      <c r="J347" s="67">
        <f t="shared" si="20"/>
        <v>1399</v>
      </c>
    </row>
    <row r="348" spans="2:10" x14ac:dyDescent="0.3">
      <c r="B348" s="52" t="s">
        <v>298</v>
      </c>
      <c r="C348" s="38"/>
      <c r="D348" s="38"/>
      <c r="E348" s="38"/>
      <c r="F348" s="38"/>
      <c r="G348" s="43"/>
      <c r="H348" s="43"/>
      <c r="I348" s="18"/>
      <c r="J348" s="67"/>
    </row>
    <row r="349" spans="2:10" x14ac:dyDescent="0.3">
      <c r="B349" s="10" t="s">
        <v>299</v>
      </c>
      <c r="C349" s="38"/>
      <c r="D349" s="38"/>
      <c r="E349" s="38"/>
      <c r="F349" s="38"/>
      <c r="G349" s="37">
        <v>1</v>
      </c>
      <c r="H349" s="37">
        <v>1327.93</v>
      </c>
      <c r="I349" s="12">
        <f t="shared" si="21"/>
        <v>1327.93</v>
      </c>
      <c r="J349" s="67">
        <f>+I349-E349</f>
        <v>1327.93</v>
      </c>
    </row>
    <row r="350" spans="2:10" x14ac:dyDescent="0.3">
      <c r="B350" s="10" t="s">
        <v>300</v>
      </c>
      <c r="C350" s="38"/>
      <c r="D350" s="38"/>
      <c r="E350" s="38"/>
      <c r="F350" s="38"/>
      <c r="G350" s="37">
        <v>4</v>
      </c>
      <c r="H350" s="37">
        <v>435.53</v>
      </c>
      <c r="I350" s="53">
        <f t="shared" si="21"/>
        <v>1742.12</v>
      </c>
      <c r="J350" s="67">
        <f t="shared" ref="J350:J359" si="22">+I350-E350</f>
        <v>1742.12</v>
      </c>
    </row>
    <row r="351" spans="2:10" x14ac:dyDescent="0.3">
      <c r="B351" s="10" t="s">
        <v>301</v>
      </c>
      <c r="C351" s="38"/>
      <c r="D351" s="38"/>
      <c r="E351" s="38"/>
      <c r="F351" s="38"/>
      <c r="G351" s="37">
        <v>4</v>
      </c>
      <c r="H351" s="37">
        <v>1423.11</v>
      </c>
      <c r="I351" s="53">
        <f t="shared" si="21"/>
        <v>5692.44</v>
      </c>
      <c r="J351" s="67">
        <f t="shared" si="22"/>
        <v>5692.44</v>
      </c>
    </row>
    <row r="352" spans="2:10" x14ac:dyDescent="0.3">
      <c r="B352" s="10" t="s">
        <v>302</v>
      </c>
      <c r="C352" s="38"/>
      <c r="D352" s="38"/>
      <c r="E352" s="38"/>
      <c r="F352" s="38"/>
      <c r="G352" s="37">
        <v>5</v>
      </c>
      <c r="H352" s="37">
        <v>82.4</v>
      </c>
      <c r="I352" s="53">
        <f t="shared" si="21"/>
        <v>412</v>
      </c>
      <c r="J352" s="67">
        <f t="shared" si="22"/>
        <v>412</v>
      </c>
    </row>
    <row r="353" spans="2:10" x14ac:dyDescent="0.3">
      <c r="B353" s="10" t="s">
        <v>303</v>
      </c>
      <c r="C353" s="38"/>
      <c r="D353" s="38"/>
      <c r="E353" s="38"/>
      <c r="F353" s="38"/>
      <c r="G353" s="37">
        <v>2</v>
      </c>
      <c r="H353" s="37">
        <v>241.53</v>
      </c>
      <c r="I353" s="53">
        <f t="shared" si="21"/>
        <v>483.06</v>
      </c>
      <c r="J353" s="67">
        <f t="shared" si="22"/>
        <v>483.06</v>
      </c>
    </row>
    <row r="354" spans="2:10" x14ac:dyDescent="0.3">
      <c r="B354" s="10" t="s">
        <v>304</v>
      </c>
      <c r="C354" s="38"/>
      <c r="D354" s="38"/>
      <c r="E354" s="38"/>
      <c r="F354" s="38"/>
      <c r="G354" s="37">
        <v>4</v>
      </c>
      <c r="H354" s="37">
        <v>62.26</v>
      </c>
      <c r="I354" s="53">
        <f t="shared" si="21"/>
        <v>249.04</v>
      </c>
      <c r="J354" s="67">
        <f t="shared" si="22"/>
        <v>249.04</v>
      </c>
    </row>
    <row r="355" spans="2:10" x14ac:dyDescent="0.3">
      <c r="B355" s="44" t="s">
        <v>305</v>
      </c>
      <c r="C355" s="38"/>
      <c r="D355" s="38"/>
      <c r="E355" s="38"/>
      <c r="F355" s="38"/>
      <c r="G355" s="37">
        <v>1</v>
      </c>
      <c r="H355" s="37">
        <f>1715.93+322.82</f>
        <v>2038.75</v>
      </c>
      <c r="I355" s="53">
        <f t="shared" si="21"/>
        <v>2038.75</v>
      </c>
      <c r="J355" s="67">
        <f t="shared" si="22"/>
        <v>2038.75</v>
      </c>
    </row>
    <row r="356" spans="2:10" x14ac:dyDescent="0.3">
      <c r="B356" s="10" t="s">
        <v>306</v>
      </c>
      <c r="C356" s="38"/>
      <c r="D356" s="38"/>
      <c r="E356" s="38"/>
      <c r="F356" s="38"/>
      <c r="G356" s="37">
        <v>1</v>
      </c>
      <c r="H356" s="37">
        <v>87.25</v>
      </c>
      <c r="I356" s="53">
        <f t="shared" si="21"/>
        <v>87.25</v>
      </c>
      <c r="J356" s="67">
        <f t="shared" si="22"/>
        <v>87.25</v>
      </c>
    </row>
    <row r="357" spans="2:10" x14ac:dyDescent="0.3">
      <c r="B357" s="10" t="s">
        <v>307</v>
      </c>
      <c r="C357" s="38"/>
      <c r="D357" s="38"/>
      <c r="E357" s="38"/>
      <c r="F357" s="38"/>
      <c r="G357" s="37">
        <v>10</v>
      </c>
      <c r="H357" s="37">
        <v>10.64</v>
      </c>
      <c r="I357" s="53">
        <f t="shared" si="21"/>
        <v>106.4</v>
      </c>
      <c r="J357" s="67">
        <f t="shared" si="22"/>
        <v>106.4</v>
      </c>
    </row>
    <row r="358" spans="2:10" x14ac:dyDescent="0.3">
      <c r="B358" s="10" t="s">
        <v>308</v>
      </c>
      <c r="C358" s="38"/>
      <c r="D358" s="38"/>
      <c r="E358" s="38"/>
      <c r="F358" s="38"/>
      <c r="G358" s="37">
        <v>3</v>
      </c>
      <c r="H358" s="37">
        <v>53.36</v>
      </c>
      <c r="I358" s="53">
        <f t="shared" si="21"/>
        <v>160.07999999999998</v>
      </c>
      <c r="J358" s="67">
        <f t="shared" si="22"/>
        <v>160.07999999999998</v>
      </c>
    </row>
    <row r="359" spans="2:10" x14ac:dyDescent="0.3">
      <c r="B359" s="44" t="s">
        <v>309</v>
      </c>
      <c r="C359" s="38"/>
      <c r="D359" s="38"/>
      <c r="E359" s="38"/>
      <c r="F359" s="38"/>
      <c r="G359" s="37">
        <v>10</v>
      </c>
      <c r="H359" s="37">
        <v>129.05000000000001</v>
      </c>
      <c r="I359" s="53">
        <f t="shared" si="21"/>
        <v>1290.5</v>
      </c>
      <c r="J359" s="67">
        <f t="shared" si="22"/>
        <v>1290.5</v>
      </c>
    </row>
    <row r="360" spans="2:10" x14ac:dyDescent="0.3">
      <c r="B360" s="54" t="s">
        <v>310</v>
      </c>
      <c r="C360" s="38"/>
      <c r="D360" s="38"/>
      <c r="E360" s="38"/>
      <c r="F360" s="38"/>
      <c r="G360" s="43"/>
      <c r="H360" s="43"/>
      <c r="I360" s="55"/>
      <c r="J360" s="67"/>
    </row>
    <row r="361" spans="2:10" x14ac:dyDescent="0.3">
      <c r="B361" s="47" t="s">
        <v>311</v>
      </c>
      <c r="C361" s="38"/>
      <c r="D361" s="38"/>
      <c r="E361" s="38"/>
      <c r="F361" s="38"/>
      <c r="I361" s="55"/>
      <c r="J361" s="67"/>
    </row>
    <row r="362" spans="2:10" ht="15.6" x14ac:dyDescent="0.3">
      <c r="B362" s="41" t="s">
        <v>312</v>
      </c>
      <c r="C362" s="38"/>
      <c r="D362" s="38"/>
      <c r="E362" s="38"/>
      <c r="F362" s="49" t="s">
        <v>12</v>
      </c>
      <c r="G362" s="37">
        <v>8</v>
      </c>
      <c r="H362" s="37">
        <v>2752.99</v>
      </c>
      <c r="I362" s="53">
        <f t="shared" si="21"/>
        <v>22023.919999999998</v>
      </c>
      <c r="J362" s="67">
        <f>+I362-E362</f>
        <v>22023.919999999998</v>
      </c>
    </row>
    <row r="363" spans="2:10" ht="15.6" x14ac:dyDescent="0.3">
      <c r="B363" s="41" t="s">
        <v>313</v>
      </c>
      <c r="C363" s="38"/>
      <c r="D363" s="38"/>
      <c r="E363" s="38"/>
      <c r="F363" s="49" t="s">
        <v>12</v>
      </c>
      <c r="G363" s="37">
        <v>150</v>
      </c>
      <c r="H363" s="37">
        <v>275.37</v>
      </c>
      <c r="I363" s="53">
        <f t="shared" si="21"/>
        <v>41305.5</v>
      </c>
      <c r="J363" s="67">
        <f t="shared" ref="J363:J416" si="23">+I363-E363</f>
        <v>41305.5</v>
      </c>
    </row>
    <row r="364" spans="2:10" x14ac:dyDescent="0.3">
      <c r="B364" s="10" t="s">
        <v>314</v>
      </c>
      <c r="C364" s="38"/>
      <c r="D364" s="38"/>
      <c r="E364" s="38"/>
      <c r="F364" s="38"/>
      <c r="G364" s="37">
        <v>4668</v>
      </c>
      <c r="H364" s="37">
        <v>5</v>
      </c>
      <c r="I364" s="53">
        <f t="shared" si="21"/>
        <v>23340</v>
      </c>
      <c r="J364" s="67">
        <f t="shared" si="23"/>
        <v>23340</v>
      </c>
    </row>
    <row r="365" spans="2:10" x14ac:dyDescent="0.3">
      <c r="B365" s="10" t="s">
        <v>315</v>
      </c>
      <c r="C365" s="38"/>
      <c r="D365" s="38"/>
      <c r="E365" s="38"/>
      <c r="F365" s="38"/>
      <c r="G365" s="37">
        <v>358</v>
      </c>
      <c r="H365" s="37">
        <v>1.25</v>
      </c>
      <c r="I365" s="53">
        <f t="shared" ref="I365:I378" si="24">+G365*H365</f>
        <v>447.5</v>
      </c>
      <c r="J365" s="67">
        <f t="shared" si="23"/>
        <v>447.5</v>
      </c>
    </row>
    <row r="366" spans="2:10" x14ac:dyDescent="0.3">
      <c r="B366" s="51" t="s">
        <v>316</v>
      </c>
      <c r="C366" s="38"/>
      <c r="D366" s="38"/>
      <c r="E366" s="38"/>
      <c r="F366" s="38"/>
      <c r="G366" s="37">
        <v>100</v>
      </c>
      <c r="H366" s="37">
        <v>1.25</v>
      </c>
      <c r="I366" s="53">
        <f t="shared" si="24"/>
        <v>125</v>
      </c>
      <c r="J366" s="67">
        <f t="shared" si="23"/>
        <v>125</v>
      </c>
    </row>
    <row r="367" spans="2:10" x14ac:dyDescent="0.3">
      <c r="B367" s="10" t="s">
        <v>314</v>
      </c>
      <c r="C367" s="38"/>
      <c r="D367" s="38"/>
      <c r="E367" s="38"/>
      <c r="F367" s="38"/>
      <c r="G367" s="37">
        <v>207</v>
      </c>
      <c r="H367" s="37">
        <v>5</v>
      </c>
      <c r="I367" s="53">
        <f t="shared" si="24"/>
        <v>1035</v>
      </c>
      <c r="J367" s="67">
        <f t="shared" si="23"/>
        <v>1035</v>
      </c>
    </row>
    <row r="368" spans="2:10" x14ac:dyDescent="0.3">
      <c r="B368" s="44" t="s">
        <v>317</v>
      </c>
      <c r="C368" s="38"/>
      <c r="D368" s="38"/>
      <c r="E368" s="38"/>
      <c r="F368" s="38"/>
      <c r="G368" s="37">
        <v>3</v>
      </c>
      <c r="H368" s="37">
        <v>92.5</v>
      </c>
      <c r="I368" s="53">
        <f t="shared" si="24"/>
        <v>277.5</v>
      </c>
      <c r="J368" s="67">
        <f t="shared" si="23"/>
        <v>277.5</v>
      </c>
    </row>
    <row r="369" spans="2:10" x14ac:dyDescent="0.3">
      <c r="B369" s="44" t="s">
        <v>318</v>
      </c>
      <c r="C369" s="38"/>
      <c r="D369" s="38"/>
      <c r="E369" s="38"/>
      <c r="F369" s="38"/>
      <c r="G369" s="37">
        <v>3</v>
      </c>
      <c r="H369" s="37">
        <v>92.5</v>
      </c>
      <c r="I369" s="53">
        <f t="shared" si="24"/>
        <v>277.5</v>
      </c>
      <c r="J369" s="67">
        <f t="shared" si="23"/>
        <v>277.5</v>
      </c>
    </row>
    <row r="370" spans="2:10" x14ac:dyDescent="0.3">
      <c r="B370" s="44" t="s">
        <v>319</v>
      </c>
      <c r="C370" s="38"/>
      <c r="D370" s="38"/>
      <c r="E370" s="38"/>
      <c r="F370" s="38"/>
      <c r="G370" s="37">
        <v>8</v>
      </c>
      <c r="H370" s="37">
        <v>50</v>
      </c>
      <c r="I370" s="53">
        <f t="shared" si="24"/>
        <v>400</v>
      </c>
      <c r="J370" s="67">
        <f t="shared" si="23"/>
        <v>400</v>
      </c>
    </row>
    <row r="371" spans="2:10" x14ac:dyDescent="0.3">
      <c r="B371" s="44" t="s">
        <v>320</v>
      </c>
      <c r="C371" s="38"/>
      <c r="D371" s="38"/>
      <c r="E371" s="38"/>
      <c r="F371" s="38"/>
      <c r="G371" s="37">
        <v>1</v>
      </c>
      <c r="H371" s="37">
        <v>245.78</v>
      </c>
      <c r="I371" s="53">
        <f t="shared" si="24"/>
        <v>245.78</v>
      </c>
      <c r="J371" s="67">
        <f t="shared" si="23"/>
        <v>245.78</v>
      </c>
    </row>
    <row r="372" spans="2:10" x14ac:dyDescent="0.3">
      <c r="B372" s="44" t="s">
        <v>321</v>
      </c>
      <c r="C372" s="38"/>
      <c r="D372" s="38"/>
      <c r="E372" s="38"/>
      <c r="F372" s="38"/>
      <c r="G372" s="37">
        <v>1</v>
      </c>
      <c r="H372" s="37">
        <v>264</v>
      </c>
      <c r="I372" s="53">
        <f t="shared" si="24"/>
        <v>264</v>
      </c>
      <c r="J372" s="67">
        <f t="shared" si="23"/>
        <v>264</v>
      </c>
    </row>
    <row r="373" spans="2:10" ht="15.6" x14ac:dyDescent="0.3">
      <c r="B373" s="44" t="s">
        <v>322</v>
      </c>
      <c r="C373" s="38"/>
      <c r="D373" s="38"/>
      <c r="E373" s="38"/>
      <c r="F373" s="49" t="s">
        <v>12</v>
      </c>
      <c r="G373" s="37">
        <v>5</v>
      </c>
      <c r="H373" s="37">
        <v>6825</v>
      </c>
      <c r="I373" s="53">
        <f t="shared" si="24"/>
        <v>34125</v>
      </c>
      <c r="J373" s="67">
        <f t="shared" si="23"/>
        <v>34125</v>
      </c>
    </row>
    <row r="374" spans="2:10" x14ac:dyDescent="0.3">
      <c r="B374" s="44" t="s">
        <v>323</v>
      </c>
      <c r="C374" s="38"/>
      <c r="D374" s="38"/>
      <c r="E374" s="38"/>
      <c r="F374" s="38"/>
      <c r="G374" s="37">
        <v>58</v>
      </c>
      <c r="H374" s="37">
        <v>10.09</v>
      </c>
      <c r="I374" s="53">
        <f t="shared" si="24"/>
        <v>585.22</v>
      </c>
      <c r="J374" s="67">
        <f t="shared" si="23"/>
        <v>585.22</v>
      </c>
    </row>
    <row r="375" spans="2:10" ht="15.6" x14ac:dyDescent="0.3">
      <c r="B375" s="44" t="s">
        <v>324</v>
      </c>
      <c r="C375" s="38"/>
      <c r="D375" s="38"/>
      <c r="E375" s="38"/>
      <c r="F375" s="49" t="s">
        <v>12</v>
      </c>
      <c r="G375" s="37">
        <v>12</v>
      </c>
      <c r="H375" s="37">
        <v>1395</v>
      </c>
      <c r="I375" s="53">
        <f t="shared" si="24"/>
        <v>16740</v>
      </c>
      <c r="J375" s="67">
        <f t="shared" si="23"/>
        <v>16740</v>
      </c>
    </row>
    <row r="376" spans="2:10" ht="15.6" x14ac:dyDescent="0.3">
      <c r="B376" s="44" t="s">
        <v>325</v>
      </c>
      <c r="C376" s="38"/>
      <c r="D376" s="38"/>
      <c r="E376" s="38"/>
      <c r="F376" s="49" t="s">
        <v>12</v>
      </c>
      <c r="G376" s="37">
        <v>10</v>
      </c>
      <c r="H376" s="37">
        <v>1489.9</v>
      </c>
      <c r="I376" s="53">
        <f t="shared" si="24"/>
        <v>14899</v>
      </c>
      <c r="J376" s="67">
        <f t="shared" si="23"/>
        <v>14899</v>
      </c>
    </row>
    <row r="377" spans="2:10" ht="15.6" x14ac:dyDescent="0.3">
      <c r="B377" s="44" t="s">
        <v>326</v>
      </c>
      <c r="C377" s="38"/>
      <c r="D377" s="38"/>
      <c r="E377" s="38"/>
      <c r="F377" s="49" t="s">
        <v>12</v>
      </c>
      <c r="G377" s="37">
        <v>4</v>
      </c>
      <c r="H377" s="37">
        <v>1595</v>
      </c>
      <c r="I377" s="53">
        <f t="shared" si="24"/>
        <v>6380</v>
      </c>
      <c r="J377" s="67">
        <f t="shared" si="23"/>
        <v>6380</v>
      </c>
    </row>
    <row r="378" spans="2:10" ht="15.6" x14ac:dyDescent="0.3">
      <c r="B378" s="44" t="s">
        <v>327</v>
      </c>
      <c r="C378" s="38"/>
      <c r="D378" s="38"/>
      <c r="E378" s="38"/>
      <c r="F378" s="49" t="s">
        <v>12</v>
      </c>
      <c r="G378" s="37">
        <v>1</v>
      </c>
      <c r="H378" s="37">
        <f>518+1595+129.5</f>
        <v>2242.5</v>
      </c>
      <c r="I378" s="53">
        <f t="shared" si="24"/>
        <v>2242.5</v>
      </c>
      <c r="J378" s="67">
        <f t="shared" si="23"/>
        <v>2242.5</v>
      </c>
    </row>
    <row r="379" spans="2:10" ht="15.6" x14ac:dyDescent="0.3">
      <c r="B379" s="44" t="s">
        <v>328</v>
      </c>
      <c r="C379" s="38"/>
      <c r="D379" s="38"/>
      <c r="E379" s="38"/>
      <c r="F379" s="49"/>
      <c r="G379" s="37">
        <v>575</v>
      </c>
      <c r="H379" s="37">
        <v>12</v>
      </c>
      <c r="I379" s="53">
        <f>+G379*H379+68.56</f>
        <v>6968.56</v>
      </c>
      <c r="J379" s="67">
        <f t="shared" si="23"/>
        <v>6968.56</v>
      </c>
    </row>
    <row r="380" spans="2:10" ht="15.6" x14ac:dyDescent="0.3">
      <c r="B380" s="44" t="s">
        <v>329</v>
      </c>
      <c r="C380" s="38"/>
      <c r="D380" s="38"/>
      <c r="E380" s="38"/>
      <c r="F380" s="49"/>
      <c r="G380" s="37">
        <v>1</v>
      </c>
      <c r="H380" s="37">
        <v>2300.09</v>
      </c>
      <c r="I380" s="53">
        <f t="shared" ref="I380:I421" si="25">+G380*H380</f>
        <v>2300.09</v>
      </c>
      <c r="J380" s="67">
        <f t="shared" si="23"/>
        <v>2300.09</v>
      </c>
    </row>
    <row r="381" spans="2:10" ht="28.2" x14ac:dyDescent="0.3">
      <c r="B381" s="56" t="s">
        <v>330</v>
      </c>
      <c r="C381" s="38"/>
      <c r="D381" s="38"/>
      <c r="E381" s="38"/>
      <c r="F381" s="49"/>
      <c r="G381" s="37">
        <v>3100</v>
      </c>
      <c r="H381" s="37">
        <v>3.85</v>
      </c>
      <c r="I381" s="53">
        <f t="shared" si="25"/>
        <v>11935</v>
      </c>
      <c r="J381" s="67">
        <f t="shared" si="23"/>
        <v>11935</v>
      </c>
    </row>
    <row r="382" spans="2:10" ht="15.6" x14ac:dyDescent="0.3">
      <c r="B382" s="44" t="s">
        <v>331</v>
      </c>
      <c r="C382" s="38"/>
      <c r="D382" s="38"/>
      <c r="E382" s="38"/>
      <c r="F382" s="49"/>
      <c r="G382" s="37">
        <v>2</v>
      </c>
      <c r="H382" s="37">
        <v>1158.28</v>
      </c>
      <c r="I382" s="53">
        <f t="shared" si="25"/>
        <v>2316.56</v>
      </c>
      <c r="J382" s="67">
        <f t="shared" si="23"/>
        <v>2316.56</v>
      </c>
    </row>
    <row r="383" spans="2:10" ht="28.2" x14ac:dyDescent="0.3">
      <c r="B383" s="44" t="s">
        <v>371</v>
      </c>
      <c r="C383" s="38"/>
      <c r="D383" s="38"/>
      <c r="E383" s="38"/>
      <c r="F383" s="49" t="s">
        <v>12</v>
      </c>
      <c r="G383" s="37">
        <v>1</v>
      </c>
      <c r="H383" s="37">
        <v>7070.85</v>
      </c>
      <c r="I383" s="53">
        <f t="shared" si="25"/>
        <v>7070.85</v>
      </c>
      <c r="J383" s="67">
        <f t="shared" si="23"/>
        <v>7070.85</v>
      </c>
    </row>
    <row r="384" spans="2:10" ht="15.6" x14ac:dyDescent="0.3">
      <c r="B384" s="44" t="s">
        <v>332</v>
      </c>
      <c r="C384" s="38"/>
      <c r="D384" s="38"/>
      <c r="E384" s="38"/>
      <c r="F384" s="49"/>
      <c r="G384" s="37">
        <v>1</v>
      </c>
      <c r="H384" s="37">
        <v>2896.24</v>
      </c>
      <c r="I384" s="53">
        <f t="shared" si="25"/>
        <v>2896.24</v>
      </c>
      <c r="J384" s="67">
        <f t="shared" si="23"/>
        <v>2896.24</v>
      </c>
    </row>
    <row r="385" spans="2:10" ht="15.6" x14ac:dyDescent="0.3">
      <c r="B385" s="44" t="s">
        <v>333</v>
      </c>
      <c r="C385" s="38"/>
      <c r="D385" s="38"/>
      <c r="E385" s="38"/>
      <c r="F385" s="49"/>
      <c r="G385" s="37">
        <v>1</v>
      </c>
      <c r="H385" s="37">
        <v>1777.44</v>
      </c>
      <c r="I385" s="53">
        <f t="shared" si="25"/>
        <v>1777.44</v>
      </c>
      <c r="J385" s="67">
        <f t="shared" si="23"/>
        <v>1777.44</v>
      </c>
    </row>
    <row r="386" spans="2:10" ht="15.6" x14ac:dyDescent="0.3">
      <c r="B386" s="44" t="s">
        <v>334</v>
      </c>
      <c r="C386" s="38"/>
      <c r="D386" s="38"/>
      <c r="E386" s="38"/>
      <c r="F386" s="49"/>
      <c r="G386" s="37">
        <v>16</v>
      </c>
      <c r="H386" s="37">
        <v>150</v>
      </c>
      <c r="I386" s="53">
        <f t="shared" si="25"/>
        <v>2400</v>
      </c>
      <c r="J386" s="67">
        <f t="shared" si="23"/>
        <v>2400</v>
      </c>
    </row>
    <row r="387" spans="2:10" ht="15.6" x14ac:dyDescent="0.3">
      <c r="B387" s="44" t="s">
        <v>335</v>
      </c>
      <c r="C387" s="38"/>
      <c r="D387" s="38"/>
      <c r="E387" s="38"/>
      <c r="F387" s="49"/>
      <c r="G387" s="37">
        <v>40</v>
      </c>
      <c r="H387" s="37">
        <v>42.35</v>
      </c>
      <c r="I387" s="53">
        <f t="shared" si="25"/>
        <v>1694</v>
      </c>
      <c r="J387" s="67">
        <f t="shared" si="23"/>
        <v>1694</v>
      </c>
    </row>
    <row r="388" spans="2:10" ht="15.6" x14ac:dyDescent="0.3">
      <c r="B388" s="44" t="s">
        <v>336</v>
      </c>
      <c r="C388" s="38"/>
      <c r="D388" s="38"/>
      <c r="E388" s="38"/>
      <c r="F388" s="49"/>
      <c r="G388" s="37">
        <v>1</v>
      </c>
      <c r="H388" s="37">
        <v>5154</v>
      </c>
      <c r="I388" s="53">
        <f t="shared" si="25"/>
        <v>5154</v>
      </c>
      <c r="J388" s="67">
        <f t="shared" si="23"/>
        <v>5154</v>
      </c>
    </row>
    <row r="389" spans="2:10" ht="15.6" x14ac:dyDescent="0.3">
      <c r="B389" s="44" t="s">
        <v>337</v>
      </c>
      <c r="C389" s="38"/>
      <c r="D389" s="38"/>
      <c r="E389" s="38"/>
      <c r="F389" s="49" t="s">
        <v>12</v>
      </c>
      <c r="G389" s="37">
        <v>4</v>
      </c>
      <c r="H389" s="37">
        <v>944.22</v>
      </c>
      <c r="I389" s="53">
        <f t="shared" si="25"/>
        <v>3776.88</v>
      </c>
      <c r="J389" s="67">
        <f t="shared" si="23"/>
        <v>3776.88</v>
      </c>
    </row>
    <row r="390" spans="2:10" ht="28.2" x14ac:dyDescent="0.3">
      <c r="B390" s="44" t="s">
        <v>338</v>
      </c>
      <c r="C390" s="38"/>
      <c r="D390" s="38"/>
      <c r="E390" s="38"/>
      <c r="F390" s="49" t="s">
        <v>12</v>
      </c>
      <c r="G390" s="37">
        <v>100</v>
      </c>
      <c r="H390" s="37">
        <v>125.11</v>
      </c>
      <c r="I390" s="53">
        <f t="shared" si="25"/>
        <v>12511</v>
      </c>
      <c r="J390" s="67">
        <f t="shared" si="23"/>
        <v>12511</v>
      </c>
    </row>
    <row r="391" spans="2:10" ht="15.6" x14ac:dyDescent="0.3">
      <c r="B391" s="44" t="s">
        <v>339</v>
      </c>
      <c r="C391" s="38"/>
      <c r="D391" s="38"/>
      <c r="E391" s="38"/>
      <c r="F391" s="49"/>
      <c r="G391" s="37">
        <v>100</v>
      </c>
      <c r="H391" s="37">
        <v>22.97</v>
      </c>
      <c r="I391" s="53">
        <f t="shared" si="25"/>
        <v>2297</v>
      </c>
      <c r="J391" s="67">
        <f t="shared" si="23"/>
        <v>2297</v>
      </c>
    </row>
    <row r="392" spans="2:10" ht="15.6" x14ac:dyDescent="0.3">
      <c r="B392" s="44" t="s">
        <v>340</v>
      </c>
      <c r="C392" s="38"/>
      <c r="D392" s="38"/>
      <c r="E392" s="38"/>
      <c r="F392" s="49"/>
      <c r="G392" s="37">
        <v>520</v>
      </c>
      <c r="H392" s="37">
        <v>28</v>
      </c>
      <c r="I392" s="53">
        <f t="shared" si="25"/>
        <v>14560</v>
      </c>
      <c r="J392" s="67">
        <f t="shared" si="23"/>
        <v>14560</v>
      </c>
    </row>
    <row r="393" spans="2:10" ht="28.2" x14ac:dyDescent="0.3">
      <c r="B393" s="44" t="s">
        <v>341</v>
      </c>
      <c r="C393" s="38"/>
      <c r="D393" s="38"/>
      <c r="E393" s="38"/>
      <c r="F393" s="49" t="s">
        <v>12</v>
      </c>
      <c r="G393" s="37">
        <v>14</v>
      </c>
      <c r="H393" s="37">
        <v>533.01</v>
      </c>
      <c r="I393" s="53">
        <f t="shared" si="25"/>
        <v>7462.1399999999994</v>
      </c>
      <c r="J393" s="67">
        <f t="shared" si="23"/>
        <v>7462.1399999999994</v>
      </c>
    </row>
    <row r="394" spans="2:10" ht="15.6" x14ac:dyDescent="0.3">
      <c r="B394" s="44" t="s">
        <v>342</v>
      </c>
      <c r="C394" s="38"/>
      <c r="D394" s="38"/>
      <c r="E394" s="38"/>
      <c r="F394" s="49"/>
      <c r="G394" s="37">
        <v>30</v>
      </c>
      <c r="H394" s="37">
        <v>26.5</v>
      </c>
      <c r="I394" s="53">
        <f t="shared" si="25"/>
        <v>795</v>
      </c>
      <c r="J394" s="67">
        <f t="shared" si="23"/>
        <v>795</v>
      </c>
    </row>
    <row r="395" spans="2:10" ht="15.6" x14ac:dyDescent="0.3">
      <c r="B395" s="44" t="s">
        <v>343</v>
      </c>
      <c r="C395" s="38"/>
      <c r="D395" s="38"/>
      <c r="E395" s="38"/>
      <c r="F395" s="49"/>
      <c r="G395" s="37">
        <v>10</v>
      </c>
      <c r="H395" s="37">
        <v>100.87</v>
      </c>
      <c r="I395" s="53">
        <f t="shared" si="25"/>
        <v>1008.7</v>
      </c>
      <c r="J395" s="67">
        <f t="shared" si="23"/>
        <v>1008.7</v>
      </c>
    </row>
    <row r="396" spans="2:10" ht="15.6" x14ac:dyDescent="0.3">
      <c r="B396" s="44" t="s">
        <v>344</v>
      </c>
      <c r="C396" s="38"/>
      <c r="D396" s="38"/>
      <c r="E396" s="38"/>
      <c r="F396" s="49"/>
      <c r="G396" s="37">
        <v>24</v>
      </c>
      <c r="H396" s="37">
        <v>56.15</v>
      </c>
      <c r="I396" s="53">
        <f t="shared" si="25"/>
        <v>1347.6</v>
      </c>
      <c r="J396" s="67">
        <f t="shared" si="23"/>
        <v>1347.6</v>
      </c>
    </row>
    <row r="397" spans="2:10" x14ac:dyDescent="0.3">
      <c r="B397" s="44" t="s">
        <v>345</v>
      </c>
      <c r="C397" s="38"/>
      <c r="D397" s="38"/>
      <c r="E397" s="38"/>
      <c r="F397" s="38"/>
      <c r="G397" s="37">
        <v>40</v>
      </c>
      <c r="H397" s="37">
        <v>33</v>
      </c>
      <c r="I397" s="53">
        <f t="shared" si="25"/>
        <v>1320</v>
      </c>
      <c r="J397" s="67">
        <f t="shared" si="23"/>
        <v>1320</v>
      </c>
    </row>
    <row r="398" spans="2:10" ht="28.2" x14ac:dyDescent="0.3">
      <c r="B398" s="44" t="s">
        <v>346</v>
      </c>
      <c r="C398" s="38"/>
      <c r="D398" s="38"/>
      <c r="E398" s="38"/>
      <c r="F398" s="38"/>
      <c r="G398" s="37">
        <v>2</v>
      </c>
      <c r="H398" s="37">
        <v>195</v>
      </c>
      <c r="I398" s="53">
        <f t="shared" si="25"/>
        <v>390</v>
      </c>
      <c r="J398" s="67">
        <f t="shared" si="23"/>
        <v>390</v>
      </c>
    </row>
    <row r="399" spans="2:10" x14ac:dyDescent="0.3">
      <c r="B399" s="44" t="s">
        <v>347</v>
      </c>
      <c r="C399" s="38"/>
      <c r="D399" s="38"/>
      <c r="E399" s="38"/>
      <c r="F399" s="38"/>
      <c r="G399" s="37">
        <v>10</v>
      </c>
      <c r="H399" s="37">
        <v>99.95</v>
      </c>
      <c r="I399" s="53">
        <f t="shared" si="25"/>
        <v>999.5</v>
      </c>
      <c r="J399" s="67">
        <f t="shared" si="23"/>
        <v>999.5</v>
      </c>
    </row>
    <row r="400" spans="2:10" x14ac:dyDescent="0.3">
      <c r="B400" s="44" t="s">
        <v>348</v>
      </c>
      <c r="C400" s="38"/>
      <c r="D400" s="38"/>
      <c r="E400" s="38"/>
      <c r="F400" s="38"/>
      <c r="G400" s="37">
        <v>2</v>
      </c>
      <c r="H400" s="37">
        <v>4035.81</v>
      </c>
      <c r="I400" s="53">
        <f t="shared" si="25"/>
        <v>8071.62</v>
      </c>
      <c r="J400" s="67">
        <f t="shared" si="23"/>
        <v>8071.62</v>
      </c>
    </row>
    <row r="401" spans="2:10" x14ac:dyDescent="0.3">
      <c r="B401" s="44" t="s">
        <v>349</v>
      </c>
      <c r="C401" s="38"/>
      <c r="D401" s="38"/>
      <c r="E401" s="38"/>
      <c r="F401" s="38"/>
      <c r="G401" s="37">
        <v>1</v>
      </c>
      <c r="H401" s="37">
        <v>1362.5</v>
      </c>
      <c r="I401" s="53">
        <f t="shared" si="25"/>
        <v>1362.5</v>
      </c>
      <c r="J401" s="67">
        <f t="shared" si="23"/>
        <v>1362.5</v>
      </c>
    </row>
    <row r="402" spans="2:10" ht="42" x14ac:dyDescent="0.3">
      <c r="B402" s="44" t="s">
        <v>350</v>
      </c>
      <c r="C402" s="38"/>
      <c r="D402" s="38"/>
      <c r="E402" s="38"/>
      <c r="F402" s="38"/>
      <c r="G402" s="37">
        <v>20</v>
      </c>
      <c r="H402" s="37">
        <v>3000</v>
      </c>
      <c r="I402" s="53">
        <f t="shared" si="25"/>
        <v>60000</v>
      </c>
      <c r="J402" s="67">
        <f t="shared" si="23"/>
        <v>60000</v>
      </c>
    </row>
    <row r="403" spans="2:10" x14ac:dyDescent="0.3">
      <c r="B403" s="44" t="s">
        <v>351</v>
      </c>
      <c r="C403" s="38"/>
      <c r="D403" s="38"/>
      <c r="E403" s="38"/>
      <c r="F403" s="38"/>
      <c r="G403" s="37">
        <v>50</v>
      </c>
      <c r="H403" s="37">
        <v>93.94</v>
      </c>
      <c r="I403" s="53">
        <f t="shared" si="25"/>
        <v>4697</v>
      </c>
      <c r="J403" s="67">
        <f t="shared" si="23"/>
        <v>4697</v>
      </c>
    </row>
    <row r="404" spans="2:10" ht="15.6" x14ac:dyDescent="0.3">
      <c r="B404" s="44" t="s">
        <v>352</v>
      </c>
      <c r="C404" s="38"/>
      <c r="D404" s="38"/>
      <c r="E404" s="38"/>
      <c r="F404" s="49" t="s">
        <v>12</v>
      </c>
      <c r="G404" s="37">
        <v>8</v>
      </c>
      <c r="H404" s="37">
        <v>7884.88</v>
      </c>
      <c r="I404" s="53">
        <f t="shared" si="25"/>
        <v>63079.040000000001</v>
      </c>
      <c r="J404" s="67">
        <f t="shared" si="23"/>
        <v>63079.040000000001</v>
      </c>
    </row>
    <row r="405" spans="2:10" ht="15.6" x14ac:dyDescent="0.3">
      <c r="B405" s="44" t="s">
        <v>353</v>
      </c>
      <c r="C405" s="38"/>
      <c r="D405" s="38"/>
      <c r="E405" s="38"/>
      <c r="F405" s="49" t="s">
        <v>12</v>
      </c>
      <c r="G405" s="37">
        <v>1</v>
      </c>
      <c r="H405" s="37">
        <v>5795</v>
      </c>
      <c r="I405" s="53">
        <f t="shared" si="25"/>
        <v>5795</v>
      </c>
      <c r="J405" s="67">
        <f t="shared" si="23"/>
        <v>5795</v>
      </c>
    </row>
    <row r="406" spans="2:10" ht="15.6" x14ac:dyDescent="0.3">
      <c r="B406" s="44" t="s">
        <v>354</v>
      </c>
      <c r="C406" s="38"/>
      <c r="D406" s="38"/>
      <c r="E406" s="38"/>
      <c r="F406" s="49" t="s">
        <v>12</v>
      </c>
      <c r="G406" s="37">
        <v>1</v>
      </c>
      <c r="H406" s="37">
        <v>4340</v>
      </c>
      <c r="I406" s="53">
        <f t="shared" si="25"/>
        <v>4340</v>
      </c>
      <c r="J406" s="67">
        <f t="shared" si="23"/>
        <v>4340</v>
      </c>
    </row>
    <row r="407" spans="2:10" ht="15.6" x14ac:dyDescent="0.3">
      <c r="B407" s="44" t="s">
        <v>355</v>
      </c>
      <c r="C407" s="38"/>
      <c r="D407" s="38"/>
      <c r="E407" s="38"/>
      <c r="F407" s="49" t="s">
        <v>12</v>
      </c>
      <c r="G407" s="37">
        <v>500</v>
      </c>
      <c r="H407" s="37">
        <v>142.82</v>
      </c>
      <c r="I407" s="53">
        <f t="shared" si="25"/>
        <v>71410</v>
      </c>
      <c r="J407" s="67">
        <f t="shared" si="23"/>
        <v>71410</v>
      </c>
    </row>
    <row r="408" spans="2:10" x14ac:dyDescent="0.3">
      <c r="B408" s="44" t="s">
        <v>356</v>
      </c>
      <c r="C408" s="38"/>
      <c r="D408" s="38"/>
      <c r="E408" s="38"/>
      <c r="F408" s="57"/>
      <c r="G408" s="37">
        <v>14</v>
      </c>
      <c r="H408" s="37">
        <v>250</v>
      </c>
      <c r="I408" s="53">
        <f t="shared" si="25"/>
        <v>3500</v>
      </c>
      <c r="J408" s="67">
        <f t="shared" si="23"/>
        <v>3500</v>
      </c>
    </row>
    <row r="409" spans="2:10" ht="28.2" x14ac:dyDescent="0.3">
      <c r="B409" s="44" t="s">
        <v>357</v>
      </c>
      <c r="C409" s="38"/>
      <c r="D409" s="38"/>
      <c r="E409" s="38"/>
      <c r="F409" s="57"/>
      <c r="G409" s="37">
        <v>14</v>
      </c>
      <c r="H409" s="37">
        <v>142.86000000000001</v>
      </c>
      <c r="I409" s="53">
        <f t="shared" si="25"/>
        <v>2000.0400000000002</v>
      </c>
      <c r="J409" s="67">
        <f t="shared" si="23"/>
        <v>2000.0400000000002</v>
      </c>
    </row>
    <row r="410" spans="2:10" x14ac:dyDescent="0.3">
      <c r="B410" s="44" t="s">
        <v>358</v>
      </c>
      <c r="C410" s="38"/>
      <c r="D410" s="38"/>
      <c r="E410" s="38"/>
      <c r="F410" s="57"/>
      <c r="G410" s="37">
        <v>12</v>
      </c>
      <c r="H410" s="37">
        <v>99.75</v>
      </c>
      <c r="I410" s="53">
        <f t="shared" si="25"/>
        <v>1197</v>
      </c>
      <c r="J410" s="67">
        <f t="shared" si="23"/>
        <v>1197</v>
      </c>
    </row>
    <row r="411" spans="2:10" x14ac:dyDescent="0.3">
      <c r="B411" s="44" t="s">
        <v>359</v>
      </c>
      <c r="C411" s="38"/>
      <c r="D411" s="38"/>
      <c r="E411" s="38"/>
      <c r="F411" s="57"/>
      <c r="G411" s="37">
        <v>1</v>
      </c>
      <c r="H411" s="37">
        <v>381</v>
      </c>
      <c r="I411" s="53">
        <f t="shared" si="25"/>
        <v>381</v>
      </c>
      <c r="J411" s="67">
        <f t="shared" si="23"/>
        <v>381</v>
      </c>
    </row>
    <row r="412" spans="2:10" x14ac:dyDescent="0.3">
      <c r="B412" s="44" t="s">
        <v>360</v>
      </c>
      <c r="C412" s="38"/>
      <c r="D412" s="38"/>
      <c r="E412" s="38"/>
      <c r="F412" s="57"/>
      <c r="G412" s="37">
        <v>10</v>
      </c>
      <c r="H412" s="37">
        <v>54</v>
      </c>
      <c r="I412" s="53">
        <f t="shared" si="25"/>
        <v>540</v>
      </c>
      <c r="J412" s="67">
        <f t="shared" si="23"/>
        <v>540</v>
      </c>
    </row>
    <row r="413" spans="2:10" ht="28.2" x14ac:dyDescent="0.3">
      <c r="B413" s="44" t="s">
        <v>361</v>
      </c>
      <c r="C413" s="38"/>
      <c r="D413" s="38"/>
      <c r="E413" s="38"/>
      <c r="F413" s="57"/>
      <c r="G413" s="37">
        <v>4</v>
      </c>
      <c r="H413" s="37">
        <v>533.5</v>
      </c>
      <c r="I413" s="53">
        <f t="shared" si="25"/>
        <v>2134</v>
      </c>
      <c r="J413" s="67">
        <f t="shared" si="23"/>
        <v>2134</v>
      </c>
    </row>
    <row r="414" spans="2:10" ht="15.6" x14ac:dyDescent="0.3">
      <c r="B414" s="44" t="s">
        <v>362</v>
      </c>
      <c r="C414" s="38"/>
      <c r="D414" s="38"/>
      <c r="E414" s="38"/>
      <c r="F414" s="49" t="s">
        <v>12</v>
      </c>
      <c r="G414" s="37">
        <v>180</v>
      </c>
      <c r="H414" s="37">
        <v>100</v>
      </c>
      <c r="I414" s="53">
        <f t="shared" si="25"/>
        <v>18000</v>
      </c>
      <c r="J414" s="67">
        <f t="shared" si="23"/>
        <v>18000</v>
      </c>
    </row>
    <row r="415" spans="2:10" ht="28.2" x14ac:dyDescent="0.3">
      <c r="B415" s="44" t="s">
        <v>363</v>
      </c>
      <c r="C415" s="38"/>
      <c r="D415" s="38"/>
      <c r="E415" s="38"/>
      <c r="F415" s="49" t="s">
        <v>12</v>
      </c>
      <c r="G415" s="37">
        <f>500+480+480</f>
        <v>1460</v>
      </c>
      <c r="H415" s="37">
        <v>45</v>
      </c>
      <c r="I415" s="53">
        <f>+G415*H415</f>
        <v>65700</v>
      </c>
      <c r="J415" s="67">
        <f t="shared" si="23"/>
        <v>65700</v>
      </c>
    </row>
    <row r="416" spans="2:10" ht="28.2" x14ac:dyDescent="0.3">
      <c r="B416" s="44" t="s">
        <v>364</v>
      </c>
      <c r="C416" s="38"/>
      <c r="D416" s="38"/>
      <c r="E416" s="38"/>
      <c r="F416" s="49" t="s">
        <v>12</v>
      </c>
      <c r="G416" s="37">
        <f>475+475+500</f>
        <v>1450</v>
      </c>
      <c r="H416" s="37">
        <v>48</v>
      </c>
      <c r="I416" s="53">
        <f>+G416*H416</f>
        <v>69600</v>
      </c>
      <c r="J416" s="67">
        <f t="shared" si="23"/>
        <v>69600</v>
      </c>
    </row>
    <row r="417" spans="2:10" x14ac:dyDescent="0.3">
      <c r="B417" s="44"/>
      <c r="C417" s="38"/>
      <c r="D417" s="38"/>
      <c r="E417" s="38"/>
      <c r="F417" s="57"/>
      <c r="G417" s="37"/>
      <c r="H417" s="37"/>
      <c r="I417" s="53"/>
      <c r="J417" s="67"/>
    </row>
    <row r="418" spans="2:10" x14ac:dyDescent="0.3">
      <c r="B418" s="44"/>
      <c r="C418" s="38"/>
      <c r="D418" s="38"/>
      <c r="E418" s="38"/>
      <c r="F418" s="57"/>
      <c r="G418" s="37"/>
      <c r="H418" s="37"/>
      <c r="I418" s="53"/>
      <c r="J418" s="67"/>
    </row>
    <row r="419" spans="2:10" x14ac:dyDescent="0.3">
      <c r="B419" s="44"/>
      <c r="C419" s="38"/>
      <c r="D419" s="38"/>
      <c r="E419" s="38"/>
      <c r="F419" s="57"/>
      <c r="G419" s="37"/>
      <c r="H419" s="37"/>
      <c r="I419" s="53">
        <f t="shared" si="25"/>
        <v>0</v>
      </c>
      <c r="J419" s="67"/>
    </row>
    <row r="420" spans="2:10" x14ac:dyDescent="0.3">
      <c r="B420" s="44"/>
      <c r="C420" s="38"/>
      <c r="D420" s="38"/>
      <c r="E420" s="38"/>
      <c r="F420" s="57"/>
      <c r="G420" s="37"/>
      <c r="H420" s="37"/>
      <c r="I420" s="53">
        <f t="shared" si="25"/>
        <v>0</v>
      </c>
      <c r="J420" s="67"/>
    </row>
    <row r="421" spans="2:10" x14ac:dyDescent="0.3">
      <c r="B421" s="44"/>
      <c r="C421" s="38"/>
      <c r="D421" s="38"/>
      <c r="E421" s="38"/>
      <c r="F421" s="57"/>
      <c r="G421" s="37"/>
      <c r="H421" s="37"/>
      <c r="I421" s="53">
        <f t="shared" si="25"/>
        <v>0</v>
      </c>
      <c r="J421" s="67"/>
    </row>
    <row r="422" spans="2:10" x14ac:dyDescent="0.3">
      <c r="B422" s="44"/>
      <c r="C422" s="38"/>
      <c r="D422" s="38"/>
      <c r="E422" s="38"/>
      <c r="F422" s="57"/>
      <c r="G422" s="37"/>
      <c r="H422" s="37"/>
      <c r="I422" s="53"/>
    </row>
    <row r="423" spans="2:10" x14ac:dyDescent="0.3">
      <c r="B423" s="44"/>
      <c r="C423" s="38"/>
      <c r="D423" s="38"/>
      <c r="E423" s="38"/>
      <c r="F423" s="57"/>
      <c r="G423" s="37"/>
      <c r="H423" s="37"/>
      <c r="I423" s="53"/>
    </row>
    <row r="424" spans="2:10" x14ac:dyDescent="0.3">
      <c r="B424" s="44"/>
      <c r="C424" s="38"/>
      <c r="D424" s="38"/>
      <c r="E424" s="38"/>
      <c r="F424" s="57"/>
      <c r="G424" s="37"/>
      <c r="H424" s="37"/>
      <c r="I424" s="53"/>
    </row>
    <row r="425" spans="2:10" x14ac:dyDescent="0.3">
      <c r="B425" s="44"/>
      <c r="C425" s="38"/>
      <c r="D425" s="38"/>
      <c r="E425" s="38"/>
      <c r="F425" s="38"/>
      <c r="G425" s="43"/>
      <c r="H425" s="43"/>
      <c r="I425" s="55"/>
    </row>
    <row r="426" spans="2:10" x14ac:dyDescent="0.3">
      <c r="B426" s="44"/>
      <c r="C426" s="38"/>
      <c r="D426" s="38"/>
      <c r="E426" s="58">
        <f>SUM(E9:E425)</f>
        <v>2192619.6099999994</v>
      </c>
      <c r="F426" s="59"/>
      <c r="G426" s="59"/>
      <c r="H426" s="59"/>
      <c r="I426" s="60">
        <f t="shared" ref="I426:J426" si="26">SUM(I9:I425)</f>
        <v>3357122.2000000011</v>
      </c>
      <c r="J426" s="60">
        <f t="shared" si="26"/>
        <v>1164502.5900000001</v>
      </c>
    </row>
    <row r="427" spans="2:10" x14ac:dyDescent="0.3">
      <c r="B427" s="41"/>
      <c r="C427" s="38"/>
      <c r="D427" s="38"/>
      <c r="E427" s="38"/>
      <c r="F427" s="38"/>
    </row>
    <row r="428" spans="2:10" x14ac:dyDescent="0.3">
      <c r="B428" s="41"/>
      <c r="C428" s="38"/>
      <c r="D428" s="61"/>
      <c r="E428" s="38"/>
      <c r="F428" s="38"/>
    </row>
    <row r="429" spans="2:10" ht="15" thickBot="1" x14ac:dyDescent="0.35">
      <c r="B429" s="41" t="s">
        <v>365</v>
      </c>
      <c r="C429" s="38"/>
      <c r="D429" s="62" t="s">
        <v>366</v>
      </c>
      <c r="E429" s="63">
        <f>+I426-E426</f>
        <v>1164502.5900000017</v>
      </c>
      <c r="F429" s="38"/>
    </row>
    <row r="430" spans="2:10" ht="15" thickTop="1" x14ac:dyDescent="0.3">
      <c r="B430" s="41"/>
      <c r="C430" s="38"/>
      <c r="D430" s="64"/>
      <c r="E430" s="64"/>
      <c r="F430" s="38"/>
    </row>
    <row r="431" spans="2:10" x14ac:dyDescent="0.3">
      <c r="B431" s="16"/>
    </row>
    <row r="432" spans="2:10" x14ac:dyDescent="0.3">
      <c r="B432" s="16"/>
    </row>
  </sheetData>
  <mergeCells count="3">
    <mergeCell ref="A6:F6"/>
    <mergeCell ref="A7:D7"/>
    <mergeCell ref="F7:F8"/>
  </mergeCells>
  <dataValidations count="1">
    <dataValidation type="list" allowBlank="1" showInputMessage="1" showErrorMessage="1" sqref="A9:A248" xr:uid="{BE41BB1B-499A-47D7-AF96-27BE7F07999C}">
      <formula1>$I$11:$I$30</formula1>
    </dataValidation>
  </dataValidations>
  <pageMargins left="0.7" right="0.7" top="0.75" bottom="0.75" header="0.3" footer="0.3"/>
  <pageSetup scale="70" orientation="landscape" r:id="rId1"/>
  <headerFooter>
    <oddFooter>&amp;L&amp;F&amp;R&amp;P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AF2E7-10A1-4E69-86B5-2381C9CD11A0}">
  <dimension ref="A1:K432"/>
  <sheetViews>
    <sheetView tabSelected="1" topLeftCell="A410" workbookViewId="0">
      <selection activeCell="I269" sqref="I269"/>
    </sheetView>
  </sheetViews>
  <sheetFormatPr defaultRowHeight="14.4" x14ac:dyDescent="0.3"/>
  <cols>
    <col min="1" max="1" width="5.88671875" customWidth="1"/>
    <col min="2" max="2" width="60.5546875" customWidth="1"/>
    <col min="4" max="4" width="14.88671875" customWidth="1"/>
    <col min="5" max="5" width="15" customWidth="1"/>
    <col min="7" max="7" width="13.5546875" customWidth="1"/>
    <col min="8" max="8" width="12" customWidth="1"/>
    <col min="9" max="9" width="19" customWidth="1"/>
    <col min="10" max="10" width="12.5546875" customWidth="1"/>
    <col min="11" max="11" width="12.44140625" bestFit="1" customWidth="1"/>
  </cols>
  <sheetData>
    <row r="1" spans="1:10" ht="15.6" x14ac:dyDescent="0.3">
      <c r="A1" s="65" t="s">
        <v>367</v>
      </c>
    </row>
    <row r="2" spans="1:10" ht="15.6" x14ac:dyDescent="0.3">
      <c r="A2" s="65" t="s">
        <v>368</v>
      </c>
    </row>
    <row r="3" spans="1:10" ht="15.6" x14ac:dyDescent="0.3">
      <c r="A3" s="65" t="s">
        <v>369</v>
      </c>
    </row>
    <row r="4" spans="1:10" ht="15.6" x14ac:dyDescent="0.3">
      <c r="A4" s="65" t="s">
        <v>370</v>
      </c>
    </row>
    <row r="6" spans="1:10" ht="24.6" x14ac:dyDescent="0.3">
      <c r="A6" s="129" t="s">
        <v>0</v>
      </c>
      <c r="B6" s="129"/>
      <c r="C6" s="129"/>
      <c r="D6" s="129"/>
      <c r="E6" s="129"/>
      <c r="F6" s="129"/>
    </row>
    <row r="7" spans="1:10" ht="15.6" x14ac:dyDescent="0.3">
      <c r="A7" s="130" t="s">
        <v>1</v>
      </c>
      <c r="B7" s="130"/>
      <c r="C7" s="130"/>
      <c r="D7" s="131"/>
      <c r="E7" s="1">
        <f>SUM(E9:E1346)</f>
        <v>5545005.3100000015</v>
      </c>
      <c r="F7" s="132" t="s">
        <v>2</v>
      </c>
    </row>
    <row r="8" spans="1:10" ht="75" x14ac:dyDescent="0.3">
      <c r="A8" s="2" t="s">
        <v>3</v>
      </c>
      <c r="B8" s="3" t="s">
        <v>4</v>
      </c>
      <c r="C8" s="3" t="s">
        <v>5</v>
      </c>
      <c r="D8" s="3" t="s">
        <v>6</v>
      </c>
      <c r="E8" s="68" t="s">
        <v>7</v>
      </c>
      <c r="F8" s="133"/>
      <c r="G8" s="4" t="s">
        <v>8</v>
      </c>
      <c r="H8" s="5" t="s">
        <v>9</v>
      </c>
      <c r="I8" s="5" t="s">
        <v>10</v>
      </c>
      <c r="J8" s="66" t="s">
        <v>372</v>
      </c>
    </row>
    <row r="9" spans="1:10" ht="15.6" x14ac:dyDescent="0.3">
      <c r="A9" s="6"/>
      <c r="B9" s="7" t="s">
        <v>11</v>
      </c>
      <c r="C9" s="7">
        <v>23</v>
      </c>
      <c r="D9" s="7">
        <v>3375</v>
      </c>
      <c r="E9" s="8">
        <f t="shared" ref="E9:E15" si="0">C9*D9</f>
        <v>77625</v>
      </c>
      <c r="F9" s="126" t="s">
        <v>12</v>
      </c>
      <c r="G9" s="10">
        <v>40</v>
      </c>
      <c r="H9" s="11">
        <v>3375</v>
      </c>
      <c r="I9" s="12">
        <f t="shared" ref="I9:I41" si="1">+G9*H9</f>
        <v>135000</v>
      </c>
      <c r="J9" s="67">
        <f t="shared" ref="J9:J40" si="2">+I9-E9</f>
        <v>57375</v>
      </c>
    </row>
    <row r="10" spans="1:10" ht="15.6" x14ac:dyDescent="0.3">
      <c r="A10" s="6"/>
      <c r="B10" s="7" t="s">
        <v>13</v>
      </c>
      <c r="C10" s="7">
        <v>21</v>
      </c>
      <c r="D10" s="7">
        <v>2565</v>
      </c>
      <c r="E10" s="8">
        <f t="shared" si="0"/>
        <v>53865</v>
      </c>
      <c r="F10" s="126" t="s">
        <v>12</v>
      </c>
      <c r="G10" s="10">
        <v>40</v>
      </c>
      <c r="H10" s="11">
        <v>2565</v>
      </c>
      <c r="I10" s="12">
        <f t="shared" si="1"/>
        <v>102600</v>
      </c>
      <c r="J10" s="67">
        <f t="shared" si="2"/>
        <v>48735</v>
      </c>
    </row>
    <row r="11" spans="1:10" ht="15.6" x14ac:dyDescent="0.3">
      <c r="A11" s="6"/>
      <c r="B11" s="7" t="s">
        <v>14</v>
      </c>
      <c r="C11" s="7">
        <v>21</v>
      </c>
      <c r="D11" s="7">
        <v>2295</v>
      </c>
      <c r="E11" s="8">
        <f t="shared" si="0"/>
        <v>48195</v>
      </c>
      <c r="F11" s="126" t="s">
        <v>12</v>
      </c>
      <c r="G11" s="10">
        <v>40</v>
      </c>
      <c r="H11" s="11">
        <v>2295</v>
      </c>
      <c r="I11" s="12">
        <f t="shared" si="1"/>
        <v>91800</v>
      </c>
      <c r="J11" s="67">
        <f t="shared" si="2"/>
        <v>43605</v>
      </c>
    </row>
    <row r="12" spans="1:10" ht="15.6" x14ac:dyDescent="0.3">
      <c r="A12" s="6"/>
      <c r="B12" s="7" t="s">
        <v>15</v>
      </c>
      <c r="C12" s="7">
        <v>7</v>
      </c>
      <c r="D12" s="7">
        <v>4410</v>
      </c>
      <c r="E12" s="8">
        <f t="shared" si="0"/>
        <v>30870</v>
      </c>
      <c r="F12" s="126" t="s">
        <v>12</v>
      </c>
      <c r="G12" s="10">
        <v>7</v>
      </c>
      <c r="H12" s="11">
        <v>4610.88</v>
      </c>
      <c r="I12" s="12">
        <f t="shared" si="1"/>
        <v>32276.16</v>
      </c>
      <c r="J12" s="67">
        <f t="shared" si="2"/>
        <v>1406.1599999999999</v>
      </c>
    </row>
    <row r="13" spans="1:10" ht="15.6" x14ac:dyDescent="0.3">
      <c r="A13" s="6"/>
      <c r="B13" s="7" t="s">
        <v>16</v>
      </c>
      <c r="C13" s="7">
        <f>8*3</f>
        <v>24</v>
      </c>
      <c r="D13" s="7">
        <v>1750</v>
      </c>
      <c r="E13" s="8">
        <f t="shared" si="0"/>
        <v>42000</v>
      </c>
      <c r="F13" s="126" t="s">
        <v>12</v>
      </c>
      <c r="G13" s="10">
        <v>0</v>
      </c>
      <c r="H13" s="11">
        <v>0</v>
      </c>
      <c r="I13" s="12">
        <f t="shared" si="1"/>
        <v>0</v>
      </c>
      <c r="J13" s="67">
        <f t="shared" si="2"/>
        <v>-42000</v>
      </c>
    </row>
    <row r="14" spans="1:10" ht="15.6" x14ac:dyDescent="0.3">
      <c r="A14" s="6"/>
      <c r="B14" s="7" t="s">
        <v>17</v>
      </c>
      <c r="C14" s="7">
        <f>8*3</f>
        <v>24</v>
      </c>
      <c r="D14" s="7">
        <v>1000</v>
      </c>
      <c r="E14" s="8">
        <f t="shared" si="0"/>
        <v>24000</v>
      </c>
      <c r="F14" s="126" t="s">
        <v>12</v>
      </c>
      <c r="G14" s="10">
        <v>24</v>
      </c>
      <c r="H14" s="11">
        <v>528.79999999999995</v>
      </c>
      <c r="I14" s="12">
        <f t="shared" si="1"/>
        <v>12691.199999999999</v>
      </c>
      <c r="J14" s="67">
        <f t="shared" si="2"/>
        <v>-11308.800000000001</v>
      </c>
    </row>
    <row r="15" spans="1:10" ht="15.6" x14ac:dyDescent="0.3">
      <c r="A15" s="6"/>
      <c r="B15" s="7" t="s">
        <v>18</v>
      </c>
      <c r="C15" s="7">
        <f>8*3</f>
        <v>24</v>
      </c>
      <c r="D15" s="7">
        <v>2225</v>
      </c>
      <c r="E15" s="8">
        <f t="shared" si="0"/>
        <v>53400</v>
      </c>
      <c r="F15" s="126" t="s">
        <v>12</v>
      </c>
      <c r="G15" s="10">
        <v>8</v>
      </c>
      <c r="H15" s="11">
        <v>6000</v>
      </c>
      <c r="I15" s="12">
        <f t="shared" si="1"/>
        <v>48000</v>
      </c>
      <c r="J15" s="67">
        <f t="shared" si="2"/>
        <v>-5400</v>
      </c>
    </row>
    <row r="16" spans="1:10" ht="15.6" x14ac:dyDescent="0.3">
      <c r="A16" s="6"/>
      <c r="B16" s="13" t="s">
        <v>185</v>
      </c>
      <c r="C16" s="7"/>
      <c r="D16" s="7"/>
      <c r="E16" s="8">
        <v>0</v>
      </c>
      <c r="F16" s="126" t="s">
        <v>12</v>
      </c>
      <c r="G16" s="41">
        <v>21</v>
      </c>
      <c r="H16" s="23">
        <v>6863.31</v>
      </c>
      <c r="I16" s="86">
        <f t="shared" si="1"/>
        <v>144129.51</v>
      </c>
      <c r="J16" s="67">
        <f t="shared" si="2"/>
        <v>144129.51</v>
      </c>
    </row>
    <row r="17" spans="1:10" ht="15.6" x14ac:dyDescent="0.3">
      <c r="A17" s="6"/>
      <c r="B17" s="13" t="s">
        <v>187</v>
      </c>
      <c r="C17" s="7"/>
      <c r="D17" s="7"/>
      <c r="E17" s="8"/>
      <c r="F17" s="126" t="s">
        <v>12</v>
      </c>
      <c r="G17" s="10">
        <v>2</v>
      </c>
      <c r="H17" s="11">
        <v>3450.65</v>
      </c>
      <c r="I17" s="12">
        <f t="shared" si="1"/>
        <v>6901.3</v>
      </c>
      <c r="J17" s="67">
        <f t="shared" si="2"/>
        <v>6901.3</v>
      </c>
    </row>
    <row r="18" spans="1:10" ht="15.6" x14ac:dyDescent="0.3">
      <c r="A18" s="6"/>
      <c r="B18" s="13" t="s">
        <v>188</v>
      </c>
      <c r="C18" s="7"/>
      <c r="D18" s="7"/>
      <c r="E18" s="8"/>
      <c r="F18" s="126" t="s">
        <v>12</v>
      </c>
      <c r="G18" s="10">
        <v>5</v>
      </c>
      <c r="H18" s="11">
        <v>9407.85</v>
      </c>
      <c r="I18" s="12">
        <f t="shared" si="1"/>
        <v>47039.25</v>
      </c>
      <c r="J18" s="67">
        <f t="shared" si="2"/>
        <v>47039.25</v>
      </c>
    </row>
    <row r="19" spans="1:10" ht="15.6" x14ac:dyDescent="0.3">
      <c r="A19" s="6"/>
      <c r="B19" s="13" t="s">
        <v>189</v>
      </c>
      <c r="C19" s="7"/>
      <c r="D19" s="7"/>
      <c r="E19" s="8"/>
      <c r="F19" s="126" t="s">
        <v>12</v>
      </c>
      <c r="G19" s="10">
        <v>1</v>
      </c>
      <c r="H19" s="11">
        <v>5966.85</v>
      </c>
      <c r="I19" s="12">
        <f t="shared" si="1"/>
        <v>5966.85</v>
      </c>
      <c r="J19" s="67">
        <f t="shared" si="2"/>
        <v>5966.85</v>
      </c>
    </row>
    <row r="20" spans="1:10" ht="15.6" x14ac:dyDescent="0.3">
      <c r="A20" s="6"/>
      <c r="B20" s="13" t="s">
        <v>192</v>
      </c>
      <c r="C20" s="7"/>
      <c r="D20" s="7"/>
      <c r="E20" s="8"/>
      <c r="F20" s="126" t="s">
        <v>12</v>
      </c>
      <c r="G20" s="10">
        <v>8</v>
      </c>
      <c r="H20" s="11">
        <v>3531</v>
      </c>
      <c r="I20" s="12">
        <f t="shared" si="1"/>
        <v>28248</v>
      </c>
      <c r="J20" s="67">
        <f t="shared" si="2"/>
        <v>28248</v>
      </c>
    </row>
    <row r="21" spans="1:10" ht="15.6" x14ac:dyDescent="0.3">
      <c r="A21" s="6"/>
      <c r="B21" s="13" t="s">
        <v>196</v>
      </c>
      <c r="C21" s="7"/>
      <c r="D21" s="7"/>
      <c r="E21" s="8"/>
      <c r="F21" s="126" t="s">
        <v>12</v>
      </c>
      <c r="G21" s="10">
        <v>5</v>
      </c>
      <c r="H21" s="11">
        <v>3303</v>
      </c>
      <c r="I21" s="12">
        <f t="shared" si="1"/>
        <v>16515</v>
      </c>
      <c r="J21" s="67">
        <f t="shared" si="2"/>
        <v>16515</v>
      </c>
    </row>
    <row r="22" spans="1:10" ht="15.6" x14ac:dyDescent="0.3">
      <c r="A22" s="38"/>
      <c r="B22" s="41" t="s">
        <v>236</v>
      </c>
      <c r="C22" s="38"/>
      <c r="D22" s="38"/>
      <c r="E22" s="38"/>
      <c r="F22" s="127" t="s">
        <v>12</v>
      </c>
      <c r="G22" s="45">
        <v>1</v>
      </c>
      <c r="H22" s="37">
        <v>20527</v>
      </c>
      <c r="I22" s="12">
        <f t="shared" si="1"/>
        <v>20527</v>
      </c>
      <c r="J22" s="67">
        <f t="shared" si="2"/>
        <v>20527</v>
      </c>
    </row>
    <row r="23" spans="1:10" ht="15.6" x14ac:dyDescent="0.3">
      <c r="A23" s="38"/>
      <c r="B23" s="41" t="s">
        <v>237</v>
      </c>
      <c r="C23" s="38"/>
      <c r="D23" s="38"/>
      <c r="E23" s="38"/>
      <c r="F23" s="127" t="s">
        <v>12</v>
      </c>
      <c r="G23" s="45">
        <v>275</v>
      </c>
      <c r="H23" s="37">
        <v>100</v>
      </c>
      <c r="I23" s="12">
        <f t="shared" si="1"/>
        <v>27500</v>
      </c>
      <c r="J23" s="67">
        <f t="shared" si="2"/>
        <v>27500</v>
      </c>
    </row>
    <row r="24" spans="1:10" ht="15.6" x14ac:dyDescent="0.3">
      <c r="A24" s="38"/>
      <c r="B24" s="41" t="s">
        <v>312</v>
      </c>
      <c r="C24" s="38"/>
      <c r="D24" s="38"/>
      <c r="E24" s="38"/>
      <c r="F24" s="127" t="s">
        <v>12</v>
      </c>
      <c r="G24" s="37">
        <v>8</v>
      </c>
      <c r="H24" s="37">
        <v>2752.99</v>
      </c>
      <c r="I24" s="53">
        <f t="shared" si="1"/>
        <v>22023.919999999998</v>
      </c>
      <c r="J24" s="67">
        <f t="shared" si="2"/>
        <v>22023.919999999998</v>
      </c>
    </row>
    <row r="25" spans="1:10" ht="15.6" x14ac:dyDescent="0.3">
      <c r="A25" s="38"/>
      <c r="B25" s="41" t="s">
        <v>313</v>
      </c>
      <c r="C25" s="38"/>
      <c r="D25" s="38"/>
      <c r="E25" s="38"/>
      <c r="F25" s="127" t="s">
        <v>12</v>
      </c>
      <c r="G25" s="37">
        <v>150</v>
      </c>
      <c r="H25" s="37">
        <v>275.37</v>
      </c>
      <c r="I25" s="53">
        <f t="shared" si="1"/>
        <v>41305.5</v>
      </c>
      <c r="J25" s="67">
        <f t="shared" si="2"/>
        <v>41305.5</v>
      </c>
    </row>
    <row r="26" spans="1:10" ht="15.6" x14ac:dyDescent="0.3">
      <c r="A26" s="38"/>
      <c r="B26" s="75" t="s">
        <v>322</v>
      </c>
      <c r="C26" s="38"/>
      <c r="D26" s="38"/>
      <c r="E26" s="38"/>
      <c r="F26" s="127" t="s">
        <v>12</v>
      </c>
      <c r="G26" s="37">
        <v>5</v>
      </c>
      <c r="H26" s="37">
        <v>6825</v>
      </c>
      <c r="I26" s="53">
        <f t="shared" si="1"/>
        <v>34125</v>
      </c>
      <c r="J26" s="67">
        <f t="shared" si="2"/>
        <v>34125</v>
      </c>
    </row>
    <row r="27" spans="1:10" ht="15.6" x14ac:dyDescent="0.3">
      <c r="A27" s="38"/>
      <c r="B27" s="75" t="s">
        <v>324</v>
      </c>
      <c r="C27" s="38"/>
      <c r="D27" s="38"/>
      <c r="E27" s="38"/>
      <c r="F27" s="127" t="s">
        <v>12</v>
      </c>
      <c r="G27" s="37">
        <v>12</v>
      </c>
      <c r="H27" s="37">
        <v>1395</v>
      </c>
      <c r="I27" s="53">
        <f t="shared" si="1"/>
        <v>16740</v>
      </c>
      <c r="J27" s="67">
        <f t="shared" si="2"/>
        <v>16740</v>
      </c>
    </row>
    <row r="28" spans="1:10" ht="15.6" x14ac:dyDescent="0.3">
      <c r="A28" s="38"/>
      <c r="B28" s="75" t="s">
        <v>325</v>
      </c>
      <c r="C28" s="38"/>
      <c r="D28" s="38"/>
      <c r="E28" s="38"/>
      <c r="F28" s="127" t="s">
        <v>12</v>
      </c>
      <c r="G28" s="37">
        <v>10</v>
      </c>
      <c r="H28" s="37">
        <v>1489.9</v>
      </c>
      <c r="I28" s="53">
        <f t="shared" si="1"/>
        <v>14899</v>
      </c>
      <c r="J28" s="67">
        <f t="shared" si="2"/>
        <v>14899</v>
      </c>
    </row>
    <row r="29" spans="1:10" ht="15.6" x14ac:dyDescent="0.3">
      <c r="A29" s="38"/>
      <c r="B29" s="75" t="s">
        <v>326</v>
      </c>
      <c r="C29" s="38"/>
      <c r="D29" s="38"/>
      <c r="E29" s="38"/>
      <c r="F29" s="127" t="s">
        <v>12</v>
      </c>
      <c r="G29" s="37">
        <v>4</v>
      </c>
      <c r="H29" s="37">
        <v>1595</v>
      </c>
      <c r="I29" s="53">
        <f t="shared" si="1"/>
        <v>6380</v>
      </c>
      <c r="J29" s="67">
        <f t="shared" si="2"/>
        <v>6380</v>
      </c>
    </row>
    <row r="30" spans="1:10" ht="15.6" x14ac:dyDescent="0.3">
      <c r="A30" s="38"/>
      <c r="B30" s="75" t="s">
        <v>327</v>
      </c>
      <c r="C30" s="38"/>
      <c r="D30" s="38"/>
      <c r="E30" s="38"/>
      <c r="F30" s="127" t="s">
        <v>12</v>
      </c>
      <c r="G30" s="82">
        <v>1</v>
      </c>
      <c r="H30" s="82">
        <f>518+1595+129.5</f>
        <v>2242.5</v>
      </c>
      <c r="I30" s="125">
        <f t="shared" si="1"/>
        <v>2242.5</v>
      </c>
      <c r="J30" s="67">
        <f t="shared" si="2"/>
        <v>2242.5</v>
      </c>
    </row>
    <row r="31" spans="1:10" ht="28.2" x14ac:dyDescent="0.3">
      <c r="A31" s="38"/>
      <c r="B31" s="75" t="s">
        <v>371</v>
      </c>
      <c r="C31" s="38"/>
      <c r="D31" s="38"/>
      <c r="E31" s="38"/>
      <c r="F31" s="127" t="s">
        <v>12</v>
      </c>
      <c r="G31" s="37">
        <v>1</v>
      </c>
      <c r="H31" s="37">
        <v>7070.85</v>
      </c>
      <c r="I31" s="53">
        <f t="shared" si="1"/>
        <v>7070.85</v>
      </c>
      <c r="J31" s="67">
        <f t="shared" si="2"/>
        <v>7070.85</v>
      </c>
    </row>
    <row r="32" spans="1:10" ht="15.6" x14ac:dyDescent="0.3">
      <c r="A32" s="38"/>
      <c r="B32" s="75" t="s">
        <v>337</v>
      </c>
      <c r="C32" s="38"/>
      <c r="D32" s="38"/>
      <c r="E32" s="38"/>
      <c r="F32" s="127" t="s">
        <v>12</v>
      </c>
      <c r="G32" s="37">
        <v>4</v>
      </c>
      <c r="H32" s="37">
        <v>944.22</v>
      </c>
      <c r="I32" s="53">
        <f t="shared" si="1"/>
        <v>3776.88</v>
      </c>
      <c r="J32" s="67">
        <f t="shared" si="2"/>
        <v>3776.88</v>
      </c>
    </row>
    <row r="33" spans="1:11" ht="28.2" x14ac:dyDescent="0.3">
      <c r="A33" s="38"/>
      <c r="B33" s="75" t="s">
        <v>338</v>
      </c>
      <c r="C33" s="38"/>
      <c r="D33" s="38"/>
      <c r="E33" s="38"/>
      <c r="F33" s="127" t="s">
        <v>12</v>
      </c>
      <c r="G33" s="37">
        <v>100</v>
      </c>
      <c r="H33" s="37">
        <v>125.11</v>
      </c>
      <c r="I33" s="53">
        <f t="shared" si="1"/>
        <v>12511</v>
      </c>
      <c r="J33" s="67">
        <f t="shared" si="2"/>
        <v>12511</v>
      </c>
    </row>
    <row r="34" spans="1:11" ht="28.2" x14ac:dyDescent="0.3">
      <c r="A34" s="38"/>
      <c r="B34" s="75" t="s">
        <v>341</v>
      </c>
      <c r="C34" s="38"/>
      <c r="D34" s="38"/>
      <c r="E34" s="38"/>
      <c r="F34" s="127" t="s">
        <v>12</v>
      </c>
      <c r="G34" s="37">
        <v>14</v>
      </c>
      <c r="H34" s="37">
        <v>533.01</v>
      </c>
      <c r="I34" s="53">
        <f t="shared" si="1"/>
        <v>7462.1399999999994</v>
      </c>
      <c r="J34" s="67">
        <f t="shared" si="2"/>
        <v>7462.1399999999994</v>
      </c>
    </row>
    <row r="35" spans="1:11" ht="15.6" x14ac:dyDescent="0.3">
      <c r="A35" s="38"/>
      <c r="B35" s="75" t="s">
        <v>352</v>
      </c>
      <c r="C35" s="38"/>
      <c r="D35" s="38"/>
      <c r="E35" s="38"/>
      <c r="F35" s="127" t="s">
        <v>12</v>
      </c>
      <c r="G35" s="37">
        <v>8</v>
      </c>
      <c r="H35" s="37">
        <v>7884.88</v>
      </c>
      <c r="I35" s="53">
        <f t="shared" si="1"/>
        <v>63079.040000000001</v>
      </c>
      <c r="J35" s="67">
        <f t="shared" si="2"/>
        <v>63079.040000000001</v>
      </c>
    </row>
    <row r="36" spans="1:11" ht="15.6" x14ac:dyDescent="0.3">
      <c r="A36" s="38"/>
      <c r="B36" s="75" t="s">
        <v>353</v>
      </c>
      <c r="C36" s="38"/>
      <c r="D36" s="38"/>
      <c r="E36" s="38"/>
      <c r="F36" s="127" t="s">
        <v>12</v>
      </c>
      <c r="G36" s="37">
        <v>1</v>
      </c>
      <c r="H36" s="37">
        <v>5795</v>
      </c>
      <c r="I36" s="53">
        <f t="shared" si="1"/>
        <v>5795</v>
      </c>
      <c r="J36" s="67">
        <f t="shared" si="2"/>
        <v>5795</v>
      </c>
    </row>
    <row r="37" spans="1:11" ht="15.6" x14ac:dyDescent="0.3">
      <c r="A37" s="38"/>
      <c r="B37" s="75" t="s">
        <v>354</v>
      </c>
      <c r="C37" s="38"/>
      <c r="D37" s="38"/>
      <c r="E37" s="38"/>
      <c r="F37" s="127" t="s">
        <v>12</v>
      </c>
      <c r="G37" s="82">
        <v>1</v>
      </c>
      <c r="H37" s="82">
        <v>4340</v>
      </c>
      <c r="I37" s="125">
        <f t="shared" si="1"/>
        <v>4340</v>
      </c>
      <c r="J37" s="67">
        <f t="shared" si="2"/>
        <v>4340</v>
      </c>
    </row>
    <row r="38" spans="1:11" ht="15.6" x14ac:dyDescent="0.3">
      <c r="A38" s="38"/>
      <c r="B38" s="75" t="s">
        <v>355</v>
      </c>
      <c r="C38" s="38"/>
      <c r="D38" s="38"/>
      <c r="E38" s="38"/>
      <c r="F38" s="127" t="s">
        <v>12</v>
      </c>
      <c r="G38" s="37">
        <v>500</v>
      </c>
      <c r="H38" s="37">
        <v>142.82</v>
      </c>
      <c r="I38" s="53">
        <f t="shared" si="1"/>
        <v>71410</v>
      </c>
      <c r="J38" s="67">
        <f t="shared" si="2"/>
        <v>71410</v>
      </c>
    </row>
    <row r="39" spans="1:11" ht="15.6" x14ac:dyDescent="0.3">
      <c r="A39" s="38"/>
      <c r="B39" s="75" t="s">
        <v>362</v>
      </c>
      <c r="C39" s="38"/>
      <c r="D39" s="38"/>
      <c r="E39" s="38"/>
      <c r="F39" s="127" t="s">
        <v>12</v>
      </c>
      <c r="G39" s="37">
        <v>180</v>
      </c>
      <c r="H39" s="37">
        <v>100</v>
      </c>
      <c r="I39" s="53">
        <f t="shared" si="1"/>
        <v>18000</v>
      </c>
      <c r="J39" s="67">
        <f t="shared" si="2"/>
        <v>18000</v>
      </c>
    </row>
    <row r="40" spans="1:11" ht="28.2" x14ac:dyDescent="0.3">
      <c r="A40" s="38"/>
      <c r="B40" s="75" t="s">
        <v>363</v>
      </c>
      <c r="C40" s="38"/>
      <c r="D40" s="38"/>
      <c r="E40" s="38"/>
      <c r="F40" s="127" t="s">
        <v>12</v>
      </c>
      <c r="G40" s="37">
        <f>500+480+480</f>
        <v>1460</v>
      </c>
      <c r="H40" s="37">
        <v>45</v>
      </c>
      <c r="I40" s="53">
        <f t="shared" si="1"/>
        <v>65700</v>
      </c>
      <c r="J40" s="67">
        <f t="shared" si="2"/>
        <v>65700</v>
      </c>
    </row>
    <row r="41" spans="1:11" ht="28.2" x14ac:dyDescent="0.3">
      <c r="A41" s="38"/>
      <c r="B41" s="75" t="s">
        <v>364</v>
      </c>
      <c r="C41" s="38"/>
      <c r="D41" s="38"/>
      <c r="E41" s="38"/>
      <c r="F41" s="127" t="s">
        <v>12</v>
      </c>
      <c r="G41" s="82">
        <f>475+475+500</f>
        <v>1450</v>
      </c>
      <c r="H41" s="82">
        <v>48</v>
      </c>
      <c r="I41" s="125">
        <f t="shared" si="1"/>
        <v>69600</v>
      </c>
      <c r="J41" s="67">
        <f t="shared" ref="J41:J64" si="3">+I41-E41</f>
        <v>69600</v>
      </c>
      <c r="K41" s="128">
        <f>SUM(I9:I41)</f>
        <v>1185655.1000000001</v>
      </c>
    </row>
    <row r="42" spans="1:11" ht="15.6" x14ac:dyDescent="0.3">
      <c r="A42" s="6"/>
      <c r="B42" s="7" t="s">
        <v>19</v>
      </c>
      <c r="C42" s="7">
        <f>5*3</f>
        <v>15</v>
      </c>
      <c r="D42" s="7">
        <v>3000</v>
      </c>
      <c r="E42" s="8">
        <f>C42*D42</f>
        <v>45000</v>
      </c>
      <c r="F42" s="9"/>
      <c r="G42" s="83">
        <v>22</v>
      </c>
      <c r="H42" s="83">
        <v>3000</v>
      </c>
      <c r="I42" s="87">
        <f>G42*H42</f>
        <v>66000</v>
      </c>
      <c r="J42" s="67">
        <f t="shared" si="3"/>
        <v>21000</v>
      </c>
    </row>
    <row r="43" spans="1:11" ht="15.6" x14ac:dyDescent="0.3">
      <c r="A43" s="6"/>
      <c r="B43" s="7" t="s">
        <v>20</v>
      </c>
      <c r="C43" s="7">
        <v>86</v>
      </c>
      <c r="D43" s="7">
        <v>25.29</v>
      </c>
      <c r="E43" s="8">
        <v>2175</v>
      </c>
      <c r="F43" s="9"/>
      <c r="G43" s="10">
        <v>0</v>
      </c>
      <c r="H43" s="11">
        <v>0</v>
      </c>
      <c r="I43" s="12">
        <f t="shared" ref="I43:I52" si="4">+G43*H43</f>
        <v>0</v>
      </c>
      <c r="J43" s="67">
        <f t="shared" si="3"/>
        <v>-2175</v>
      </c>
    </row>
    <row r="44" spans="1:11" ht="15.6" x14ac:dyDescent="0.3">
      <c r="A44" s="6"/>
      <c r="B44" s="7" t="s">
        <v>21</v>
      </c>
      <c r="C44" s="7">
        <v>48</v>
      </c>
      <c r="D44" s="7">
        <v>49.49</v>
      </c>
      <c r="E44" s="8">
        <v>2375</v>
      </c>
      <c r="F44" s="9"/>
      <c r="G44" s="10">
        <v>0</v>
      </c>
      <c r="H44" s="11">
        <v>0</v>
      </c>
      <c r="I44" s="12">
        <f t="shared" si="4"/>
        <v>0</v>
      </c>
      <c r="J44" s="67">
        <f t="shared" si="3"/>
        <v>-2375</v>
      </c>
    </row>
    <row r="45" spans="1:11" ht="15.6" x14ac:dyDescent="0.3">
      <c r="A45" s="6"/>
      <c r="B45" s="7" t="s">
        <v>22</v>
      </c>
      <c r="C45" s="7">
        <v>30</v>
      </c>
      <c r="D45" s="7">
        <v>57.74</v>
      </c>
      <c r="E45" s="8">
        <v>1732</v>
      </c>
      <c r="F45" s="9"/>
      <c r="G45" s="10">
        <v>0</v>
      </c>
      <c r="H45" s="11">
        <v>0</v>
      </c>
      <c r="I45" s="12">
        <f t="shared" si="4"/>
        <v>0</v>
      </c>
      <c r="J45" s="67">
        <f t="shared" si="3"/>
        <v>-1732</v>
      </c>
    </row>
    <row r="46" spans="1:11" ht="15.6" x14ac:dyDescent="0.3">
      <c r="A46" s="6"/>
      <c r="B46" s="7" t="s">
        <v>23</v>
      </c>
      <c r="C46" s="7">
        <v>24</v>
      </c>
      <c r="D46" s="7">
        <v>637.99</v>
      </c>
      <c r="E46" s="8">
        <v>15312</v>
      </c>
      <c r="F46" s="9"/>
      <c r="G46" s="10">
        <v>0</v>
      </c>
      <c r="H46" s="11">
        <v>0</v>
      </c>
      <c r="I46" s="12">
        <f t="shared" si="4"/>
        <v>0</v>
      </c>
      <c r="J46" s="67">
        <f t="shared" si="3"/>
        <v>-15312</v>
      </c>
    </row>
    <row r="47" spans="1:11" ht="15.6" x14ac:dyDescent="0.3">
      <c r="A47" s="6"/>
      <c r="B47" s="7" t="s">
        <v>24</v>
      </c>
      <c r="C47" s="7">
        <v>24</v>
      </c>
      <c r="D47" s="7">
        <v>128.65</v>
      </c>
      <c r="E47" s="8">
        <v>3087</v>
      </c>
      <c r="F47" s="9"/>
      <c r="G47" s="10">
        <v>0</v>
      </c>
      <c r="H47" s="11">
        <v>0</v>
      </c>
      <c r="I47" s="12">
        <f t="shared" si="4"/>
        <v>0</v>
      </c>
      <c r="J47" s="67">
        <f t="shared" si="3"/>
        <v>-3087</v>
      </c>
    </row>
    <row r="48" spans="1:11" ht="15.6" x14ac:dyDescent="0.3">
      <c r="A48" s="6"/>
      <c r="B48" s="7" t="s">
        <v>25</v>
      </c>
      <c r="C48" s="7">
        <v>12</v>
      </c>
      <c r="D48" s="7">
        <v>274.99</v>
      </c>
      <c r="E48" s="8">
        <v>3300</v>
      </c>
      <c r="F48" s="9"/>
      <c r="G48" s="10">
        <v>0</v>
      </c>
      <c r="H48" s="11">
        <v>0</v>
      </c>
      <c r="I48" s="12">
        <f t="shared" si="4"/>
        <v>0</v>
      </c>
      <c r="J48" s="67">
        <f t="shared" si="3"/>
        <v>-3300</v>
      </c>
    </row>
    <row r="49" spans="1:10" ht="15.6" x14ac:dyDescent="0.3">
      <c r="A49" s="6"/>
      <c r="B49" s="7" t="s">
        <v>26</v>
      </c>
      <c r="C49" s="7">
        <v>6</v>
      </c>
      <c r="D49" s="7">
        <v>250.79</v>
      </c>
      <c r="E49" s="8">
        <v>1505</v>
      </c>
      <c r="F49" s="9"/>
      <c r="G49" s="10">
        <v>0</v>
      </c>
      <c r="H49" s="11">
        <v>0</v>
      </c>
      <c r="I49" s="12">
        <f t="shared" si="4"/>
        <v>0</v>
      </c>
      <c r="J49" s="67">
        <f t="shared" si="3"/>
        <v>-1505</v>
      </c>
    </row>
    <row r="50" spans="1:10" ht="15.6" x14ac:dyDescent="0.3">
      <c r="A50" s="6"/>
      <c r="B50" s="7" t="s">
        <v>27</v>
      </c>
      <c r="C50" s="7">
        <v>6</v>
      </c>
      <c r="D50" s="7">
        <v>2396</v>
      </c>
      <c r="E50" s="8">
        <v>14381</v>
      </c>
      <c r="F50" s="9"/>
      <c r="G50" s="10">
        <v>0</v>
      </c>
      <c r="H50" s="11">
        <v>0</v>
      </c>
      <c r="I50" s="12">
        <f t="shared" si="4"/>
        <v>0</v>
      </c>
      <c r="J50" s="67">
        <f t="shared" si="3"/>
        <v>-14381</v>
      </c>
    </row>
    <row r="51" spans="1:10" ht="15.6" x14ac:dyDescent="0.3">
      <c r="A51" s="6"/>
      <c r="B51" s="7" t="s">
        <v>28</v>
      </c>
      <c r="C51" s="7">
        <v>3</v>
      </c>
      <c r="D51" s="7">
        <v>1922.8</v>
      </c>
      <c r="E51" s="8">
        <v>5769</v>
      </c>
      <c r="F51" s="9"/>
      <c r="G51" s="10">
        <v>0</v>
      </c>
      <c r="H51" s="11">
        <v>0</v>
      </c>
      <c r="I51" s="12">
        <f t="shared" si="4"/>
        <v>0</v>
      </c>
      <c r="J51" s="67">
        <f t="shared" si="3"/>
        <v>-5769</v>
      </c>
    </row>
    <row r="52" spans="1:10" ht="15.6" x14ac:dyDescent="0.3">
      <c r="A52" s="6"/>
      <c r="B52" s="7" t="s">
        <v>29</v>
      </c>
      <c r="C52" s="7">
        <v>2</v>
      </c>
      <c r="D52" s="7">
        <v>2196.6999999999998</v>
      </c>
      <c r="E52" s="8">
        <v>4393</v>
      </c>
      <c r="F52" s="9"/>
      <c r="G52" s="10">
        <v>0</v>
      </c>
      <c r="H52" s="11">
        <v>0</v>
      </c>
      <c r="I52" s="12">
        <f t="shared" si="4"/>
        <v>0</v>
      </c>
      <c r="J52" s="67">
        <f t="shared" si="3"/>
        <v>-4393</v>
      </c>
    </row>
    <row r="53" spans="1:10" ht="15.6" x14ac:dyDescent="0.3">
      <c r="A53" s="6"/>
      <c r="B53" s="15"/>
      <c r="C53" s="7"/>
      <c r="D53" s="7"/>
      <c r="E53" s="8">
        <f>C53*D53</f>
        <v>0</v>
      </c>
      <c r="F53" s="9"/>
      <c r="G53" s="16"/>
      <c r="H53" s="17"/>
      <c r="I53" s="18"/>
      <c r="J53" s="67">
        <f t="shared" si="3"/>
        <v>0</v>
      </c>
    </row>
    <row r="54" spans="1:10" ht="15.6" x14ac:dyDescent="0.3">
      <c r="A54" s="6"/>
      <c r="B54" s="7" t="s">
        <v>30</v>
      </c>
      <c r="C54" s="7">
        <v>64</v>
      </c>
      <c r="D54" s="7">
        <v>27.49</v>
      </c>
      <c r="E54" s="8">
        <v>1759</v>
      </c>
      <c r="F54" s="9"/>
      <c r="G54" s="10">
        <v>0</v>
      </c>
      <c r="H54" s="23">
        <v>0</v>
      </c>
      <c r="I54" s="12">
        <f>+G54*H54</f>
        <v>0</v>
      </c>
      <c r="J54" s="67">
        <f t="shared" si="3"/>
        <v>-1759</v>
      </c>
    </row>
    <row r="55" spans="1:10" ht="15.6" x14ac:dyDescent="0.3">
      <c r="A55" s="6"/>
      <c r="B55" s="7" t="s">
        <v>31</v>
      </c>
      <c r="C55" s="7">
        <v>21</v>
      </c>
      <c r="D55" s="7">
        <v>2000</v>
      </c>
      <c r="E55" s="19">
        <f>C55*D55</f>
        <v>42000</v>
      </c>
      <c r="F55" s="9"/>
      <c r="G55" s="10">
        <v>21</v>
      </c>
      <c r="H55" s="23">
        <v>600</v>
      </c>
      <c r="I55" s="12">
        <f>+G55*H55</f>
        <v>12600</v>
      </c>
      <c r="J55" s="67">
        <f t="shared" si="3"/>
        <v>-29400</v>
      </c>
    </row>
    <row r="56" spans="1:10" ht="15.6" x14ac:dyDescent="0.3">
      <c r="A56" s="6"/>
      <c r="B56" s="7" t="s">
        <v>32</v>
      </c>
      <c r="C56" s="7">
        <v>3</v>
      </c>
      <c r="D56" s="7">
        <v>1000</v>
      </c>
      <c r="E56" s="8">
        <f>C56*D56</f>
        <v>3000</v>
      </c>
      <c r="F56" s="9"/>
      <c r="G56" s="73">
        <v>3</v>
      </c>
      <c r="H56" s="7">
        <v>1000</v>
      </c>
      <c r="I56" s="85">
        <f>G56*H56</f>
        <v>3000</v>
      </c>
      <c r="J56" s="67">
        <f t="shared" si="3"/>
        <v>0</v>
      </c>
    </row>
    <row r="57" spans="1:10" ht="15.6" x14ac:dyDescent="0.3">
      <c r="A57" s="6"/>
      <c r="B57" s="7" t="s">
        <v>33</v>
      </c>
      <c r="C57" s="7">
        <v>6871</v>
      </c>
      <c r="D57" s="7">
        <v>10</v>
      </c>
      <c r="E57" s="8">
        <f>C57*D57</f>
        <v>68710</v>
      </c>
      <c r="F57" s="9"/>
      <c r="G57" s="10">
        <v>11</v>
      </c>
      <c r="H57" s="23">
        <v>498.99</v>
      </c>
      <c r="I57" s="12">
        <f t="shared" ref="I57:I62" si="5">+H57*G57</f>
        <v>5488.89</v>
      </c>
      <c r="J57" s="67">
        <f t="shared" si="3"/>
        <v>-63221.11</v>
      </c>
    </row>
    <row r="58" spans="1:10" ht="15.6" x14ac:dyDescent="0.3">
      <c r="A58" s="6"/>
      <c r="B58" s="7" t="s">
        <v>34</v>
      </c>
      <c r="C58" s="7">
        <v>24</v>
      </c>
      <c r="D58" s="7">
        <v>1010</v>
      </c>
      <c r="E58" s="8">
        <f>C58*D58</f>
        <v>24240</v>
      </c>
      <c r="F58" s="9"/>
      <c r="G58" s="10">
        <v>800</v>
      </c>
      <c r="H58" s="23">
        <v>3.95</v>
      </c>
      <c r="I58" s="12">
        <f t="shared" si="5"/>
        <v>3160</v>
      </c>
      <c r="J58" s="67">
        <f t="shared" si="3"/>
        <v>-21080</v>
      </c>
    </row>
    <row r="59" spans="1:10" ht="15.6" x14ac:dyDescent="0.3">
      <c r="A59" s="6"/>
      <c r="B59" s="7" t="s">
        <v>35</v>
      </c>
      <c r="C59" s="7">
        <v>600</v>
      </c>
      <c r="D59" s="7">
        <v>77.36</v>
      </c>
      <c r="E59" s="8">
        <f>C59*D59</f>
        <v>46416</v>
      </c>
      <c r="F59" s="9"/>
      <c r="G59" s="10">
        <v>0</v>
      </c>
      <c r="H59" s="23">
        <v>0</v>
      </c>
      <c r="I59" s="12">
        <f t="shared" si="5"/>
        <v>0</v>
      </c>
      <c r="J59" s="67">
        <f t="shared" si="3"/>
        <v>-46416</v>
      </c>
    </row>
    <row r="60" spans="1:10" ht="15.6" x14ac:dyDescent="0.3">
      <c r="A60" s="6"/>
      <c r="B60" s="7" t="s">
        <v>36</v>
      </c>
      <c r="C60" s="7">
        <v>780</v>
      </c>
      <c r="D60" s="7">
        <v>131.47999999999999</v>
      </c>
      <c r="E60" s="8">
        <v>102554</v>
      </c>
      <c r="F60" s="9"/>
      <c r="G60" s="10">
        <v>0</v>
      </c>
      <c r="H60" s="23">
        <v>0</v>
      </c>
      <c r="I60" s="12">
        <f t="shared" si="5"/>
        <v>0</v>
      </c>
      <c r="J60" s="67">
        <f t="shared" si="3"/>
        <v>-102554</v>
      </c>
    </row>
    <row r="61" spans="1:10" ht="15.6" x14ac:dyDescent="0.3">
      <c r="A61" s="6"/>
      <c r="B61" s="7" t="s">
        <v>37</v>
      </c>
      <c r="C61" s="7">
        <v>780</v>
      </c>
      <c r="D61" s="7">
        <v>96.18</v>
      </c>
      <c r="E61" s="8">
        <v>75020</v>
      </c>
      <c r="F61" s="9"/>
      <c r="G61" s="10">
        <v>0</v>
      </c>
      <c r="H61" s="23">
        <v>0</v>
      </c>
      <c r="I61" s="12">
        <f t="shared" si="5"/>
        <v>0</v>
      </c>
      <c r="J61" s="67">
        <f t="shared" si="3"/>
        <v>-75020</v>
      </c>
    </row>
    <row r="62" spans="1:10" ht="15.6" x14ac:dyDescent="0.3">
      <c r="A62" s="6"/>
      <c r="B62" s="7" t="s">
        <v>38</v>
      </c>
      <c r="C62" s="7">
        <v>1800</v>
      </c>
      <c r="D62" s="7">
        <v>9.75</v>
      </c>
      <c r="E62" s="8">
        <f>C62*D62</f>
        <v>17550</v>
      </c>
      <c r="F62" s="9"/>
      <c r="G62" s="10">
        <v>0</v>
      </c>
      <c r="H62" s="23">
        <v>0</v>
      </c>
      <c r="I62" s="12">
        <f t="shared" si="5"/>
        <v>0</v>
      </c>
      <c r="J62" s="67">
        <f t="shared" si="3"/>
        <v>-17550</v>
      </c>
    </row>
    <row r="63" spans="1:10" ht="15.6" x14ac:dyDescent="0.3">
      <c r="A63" s="6"/>
      <c r="B63" s="7" t="s">
        <v>39</v>
      </c>
      <c r="C63" s="7">
        <v>6871</v>
      </c>
      <c r="D63" s="7">
        <v>9</v>
      </c>
      <c r="E63" s="8">
        <f>C63*D63</f>
        <v>61839</v>
      </c>
      <c r="F63" s="9"/>
      <c r="G63" s="73">
        <v>6871</v>
      </c>
      <c r="H63" s="7">
        <v>9</v>
      </c>
      <c r="I63" s="85">
        <f>G63*H63</f>
        <v>61839</v>
      </c>
      <c r="J63" s="67">
        <f t="shared" si="3"/>
        <v>0</v>
      </c>
    </row>
    <row r="64" spans="1:10" ht="15.6" x14ac:dyDescent="0.3">
      <c r="A64" s="6"/>
      <c r="B64" s="7" t="s">
        <v>40</v>
      </c>
      <c r="C64" s="7">
        <v>116</v>
      </c>
      <c r="D64" s="7">
        <v>135</v>
      </c>
      <c r="E64" s="8">
        <f>15652+1400</f>
        <v>17052</v>
      </c>
      <c r="F64" s="9"/>
      <c r="G64" s="10">
        <v>116</v>
      </c>
      <c r="H64" s="23">
        <v>135.83000000000001</v>
      </c>
      <c r="I64" s="12">
        <f>+G64*H64</f>
        <v>15756.28</v>
      </c>
      <c r="J64" s="67">
        <f t="shared" si="3"/>
        <v>-1295.7199999999993</v>
      </c>
    </row>
    <row r="65" spans="1:10" ht="15.6" x14ac:dyDescent="0.3">
      <c r="A65" s="6"/>
      <c r="B65" s="7"/>
      <c r="C65" s="7"/>
      <c r="D65" s="7"/>
      <c r="E65" s="8">
        <f>C65*D65</f>
        <v>0</v>
      </c>
      <c r="F65" s="9"/>
      <c r="G65" s="16"/>
      <c r="H65" s="124"/>
      <c r="I65" s="18"/>
      <c r="J65" s="67"/>
    </row>
    <row r="66" spans="1:10" ht="15.6" x14ac:dyDescent="0.3">
      <c r="A66" s="6"/>
      <c r="B66" s="15"/>
      <c r="C66" s="7"/>
      <c r="D66" s="7"/>
      <c r="E66" s="8">
        <f>C66*D66</f>
        <v>0</v>
      </c>
      <c r="F66" s="9"/>
      <c r="G66" s="16"/>
      <c r="H66" s="124"/>
      <c r="I66" s="18"/>
      <c r="J66" s="67"/>
    </row>
    <row r="67" spans="1:10" ht="15.6" x14ac:dyDescent="0.3">
      <c r="A67" s="6"/>
      <c r="B67" s="7" t="s">
        <v>41</v>
      </c>
      <c r="C67" s="7">
        <v>323</v>
      </c>
      <c r="D67" s="7">
        <v>733.97</v>
      </c>
      <c r="E67" s="8">
        <v>237072</v>
      </c>
      <c r="F67" s="9"/>
      <c r="G67" s="73">
        <v>323</v>
      </c>
      <c r="H67" s="7">
        <v>733.97</v>
      </c>
      <c r="I67" s="85">
        <v>237072</v>
      </c>
      <c r="J67" s="67">
        <f t="shared" ref="J67:J76" si="6">+I67-E67</f>
        <v>0</v>
      </c>
    </row>
    <row r="68" spans="1:10" ht="15.6" x14ac:dyDescent="0.3">
      <c r="A68" s="6"/>
      <c r="B68" s="7" t="s">
        <v>42</v>
      </c>
      <c r="C68" s="7">
        <v>24</v>
      </c>
      <c r="D68" s="7">
        <v>2498</v>
      </c>
      <c r="E68" s="8">
        <f t="shared" ref="E68:E75" si="7">C68*D68</f>
        <v>59952</v>
      </c>
      <c r="F68" s="9"/>
      <c r="G68" s="10">
        <v>0</v>
      </c>
      <c r="H68" s="23">
        <v>0</v>
      </c>
      <c r="I68" s="12">
        <f t="shared" ref="I68:I76" si="8">+G68*H68</f>
        <v>0</v>
      </c>
      <c r="J68" s="67">
        <f t="shared" si="6"/>
        <v>-59952</v>
      </c>
    </row>
    <row r="69" spans="1:10" ht="15.6" x14ac:dyDescent="0.3">
      <c r="A69" s="6"/>
      <c r="B69" s="7" t="s">
        <v>43</v>
      </c>
      <c r="C69" s="7">
        <v>24</v>
      </c>
      <c r="D69" s="7">
        <v>2546</v>
      </c>
      <c r="E69" s="8">
        <f t="shared" si="7"/>
        <v>61104</v>
      </c>
      <c r="F69" s="9"/>
      <c r="G69" s="10">
        <v>0</v>
      </c>
      <c r="H69" s="23">
        <v>0</v>
      </c>
      <c r="I69" s="12">
        <f t="shared" si="8"/>
        <v>0</v>
      </c>
      <c r="J69" s="67">
        <f t="shared" si="6"/>
        <v>-61104</v>
      </c>
    </row>
    <row r="70" spans="1:10" ht="15.6" x14ac:dyDescent="0.3">
      <c r="A70" s="6"/>
      <c r="B70" s="7" t="s">
        <v>44</v>
      </c>
      <c r="C70" s="7">
        <v>24</v>
      </c>
      <c r="D70" s="7">
        <v>2456</v>
      </c>
      <c r="E70" s="8">
        <f t="shared" si="7"/>
        <v>58944</v>
      </c>
      <c r="F70" s="9"/>
      <c r="G70" s="10">
        <v>0</v>
      </c>
      <c r="H70" s="23">
        <v>0</v>
      </c>
      <c r="I70" s="12">
        <f t="shared" si="8"/>
        <v>0</v>
      </c>
      <c r="J70" s="67">
        <f t="shared" si="6"/>
        <v>-58944</v>
      </c>
    </row>
    <row r="71" spans="1:10" ht="15.6" x14ac:dyDescent="0.3">
      <c r="A71" s="6"/>
      <c r="B71" s="7" t="s">
        <v>45</v>
      </c>
      <c r="C71" s="7">
        <v>8</v>
      </c>
      <c r="D71" s="7">
        <v>4462</v>
      </c>
      <c r="E71" s="8">
        <f t="shared" si="7"/>
        <v>35696</v>
      </c>
      <c r="F71" s="9"/>
      <c r="G71" s="10">
        <v>0</v>
      </c>
      <c r="H71" s="23">
        <v>0</v>
      </c>
      <c r="I71" s="12">
        <f t="shared" si="8"/>
        <v>0</v>
      </c>
      <c r="J71" s="67">
        <f t="shared" si="6"/>
        <v>-35696</v>
      </c>
    </row>
    <row r="72" spans="1:10" ht="15.6" x14ac:dyDescent="0.3">
      <c r="A72" s="6"/>
      <c r="B72" s="7" t="s">
        <v>46</v>
      </c>
      <c r="C72" s="7">
        <v>8</v>
      </c>
      <c r="D72" s="7">
        <v>3238</v>
      </c>
      <c r="E72" s="8">
        <f t="shared" si="7"/>
        <v>25904</v>
      </c>
      <c r="F72" s="9"/>
      <c r="G72" s="10">
        <v>0</v>
      </c>
      <c r="H72" s="23">
        <v>0</v>
      </c>
      <c r="I72" s="12">
        <f t="shared" si="8"/>
        <v>0</v>
      </c>
      <c r="J72" s="67">
        <f t="shared" si="6"/>
        <v>-25904</v>
      </c>
    </row>
    <row r="73" spans="1:10" ht="15.6" x14ac:dyDescent="0.3">
      <c r="A73" s="6"/>
      <c r="B73" s="7" t="s">
        <v>47</v>
      </c>
      <c r="C73" s="7">
        <v>8</v>
      </c>
      <c r="D73" s="7">
        <v>3017</v>
      </c>
      <c r="E73" s="8">
        <f t="shared" si="7"/>
        <v>24136</v>
      </c>
      <c r="F73" s="9"/>
      <c r="G73" s="10">
        <v>0</v>
      </c>
      <c r="H73" s="23">
        <v>0</v>
      </c>
      <c r="I73" s="12">
        <f t="shared" si="8"/>
        <v>0</v>
      </c>
      <c r="J73" s="67">
        <f t="shared" si="6"/>
        <v>-24136</v>
      </c>
    </row>
    <row r="74" spans="1:10" ht="15.6" x14ac:dyDescent="0.3">
      <c r="A74" s="6"/>
      <c r="B74" s="7" t="s">
        <v>48</v>
      </c>
      <c r="C74" s="7">
        <v>3</v>
      </c>
      <c r="D74" s="7">
        <v>3199</v>
      </c>
      <c r="E74" s="8">
        <f t="shared" si="7"/>
        <v>9597</v>
      </c>
      <c r="F74" s="9"/>
      <c r="G74" s="10">
        <v>0</v>
      </c>
      <c r="H74" s="23">
        <v>0</v>
      </c>
      <c r="I74" s="12">
        <f t="shared" si="8"/>
        <v>0</v>
      </c>
      <c r="J74" s="67">
        <f t="shared" si="6"/>
        <v>-9597</v>
      </c>
    </row>
    <row r="75" spans="1:10" ht="15.6" x14ac:dyDescent="0.3">
      <c r="A75" s="6"/>
      <c r="B75" s="7" t="s">
        <v>49</v>
      </c>
      <c r="C75" s="7">
        <v>100</v>
      </c>
      <c r="D75" s="7">
        <v>3000</v>
      </c>
      <c r="E75" s="8">
        <f t="shared" si="7"/>
        <v>300000</v>
      </c>
      <c r="F75" s="9"/>
      <c r="G75" s="10">
        <v>50</v>
      </c>
      <c r="H75" s="23">
        <v>1132.21</v>
      </c>
      <c r="I75" s="12">
        <f t="shared" si="8"/>
        <v>56610.5</v>
      </c>
      <c r="J75" s="67">
        <f t="shared" si="6"/>
        <v>-243389.5</v>
      </c>
    </row>
    <row r="76" spans="1:10" ht="15.6" x14ac:dyDescent="0.3">
      <c r="A76" s="6"/>
      <c r="B76" s="7" t="s">
        <v>49</v>
      </c>
      <c r="C76" s="7"/>
      <c r="D76" s="7"/>
      <c r="E76" s="8"/>
      <c r="F76" s="9"/>
      <c r="G76" s="10">
        <v>25</v>
      </c>
      <c r="H76" s="23">
        <v>117.42</v>
      </c>
      <c r="I76" s="12">
        <f t="shared" si="8"/>
        <v>2935.5</v>
      </c>
      <c r="J76" s="67">
        <f t="shared" si="6"/>
        <v>2935.5</v>
      </c>
    </row>
    <row r="77" spans="1:10" ht="15.6" x14ac:dyDescent="0.3">
      <c r="A77" s="6"/>
      <c r="B77" s="15"/>
      <c r="C77" s="7"/>
      <c r="D77" s="7"/>
      <c r="E77" s="8">
        <f>C77*D77</f>
        <v>0</v>
      </c>
      <c r="F77" s="9"/>
      <c r="G77" s="16"/>
      <c r="H77" s="124"/>
      <c r="I77" s="18"/>
      <c r="J77" s="67"/>
    </row>
    <row r="78" spans="1:10" ht="15.6" x14ac:dyDescent="0.3">
      <c r="A78" s="6"/>
      <c r="B78" s="7"/>
      <c r="C78" s="7"/>
      <c r="D78" s="7"/>
      <c r="E78" s="8">
        <f>C78*D78</f>
        <v>0</v>
      </c>
      <c r="F78" s="9"/>
      <c r="G78" s="16"/>
      <c r="H78" s="124"/>
      <c r="I78" s="18"/>
      <c r="J78" s="67"/>
    </row>
    <row r="79" spans="1:10" ht="15.6" x14ac:dyDescent="0.3">
      <c r="A79" s="6"/>
      <c r="B79" s="20" t="s">
        <v>50</v>
      </c>
      <c r="C79" s="7"/>
      <c r="D79" s="7"/>
      <c r="E79" s="8">
        <f>C79*D79</f>
        <v>0</v>
      </c>
      <c r="F79" s="9"/>
      <c r="G79" s="16"/>
      <c r="H79" s="17"/>
      <c r="I79" s="18"/>
      <c r="J79" s="67"/>
    </row>
    <row r="80" spans="1:10" ht="15.6" x14ac:dyDescent="0.3">
      <c r="A80" s="6"/>
      <c r="B80" s="21" t="s">
        <v>51</v>
      </c>
      <c r="C80" s="22"/>
      <c r="D80" s="7">
        <v>7.62</v>
      </c>
      <c r="E80" s="19">
        <v>204931</v>
      </c>
      <c r="F80" s="9"/>
      <c r="G80" s="10">
        <v>84</v>
      </c>
      <c r="H80" s="25">
        <v>7.62</v>
      </c>
      <c r="I80" s="12">
        <f t="shared" ref="I80:I107" si="9">+G80*H80</f>
        <v>640.08000000000004</v>
      </c>
      <c r="J80" s="67">
        <f>SUM(I80:I107)-E80</f>
        <v>17674.770000000019</v>
      </c>
    </row>
    <row r="81" spans="1:10" ht="15.6" x14ac:dyDescent="0.3">
      <c r="A81" s="6"/>
      <c r="B81" s="24" t="s">
        <v>52</v>
      </c>
      <c r="C81" s="22"/>
      <c r="D81" s="7">
        <v>8.11</v>
      </c>
      <c r="E81" s="8">
        <f t="shared" ref="E81:E112" si="10">C81*D81</f>
        <v>0</v>
      </c>
      <c r="F81" s="9"/>
      <c r="G81" s="10">
        <v>108</v>
      </c>
      <c r="H81" s="25">
        <v>8.11</v>
      </c>
      <c r="I81" s="12">
        <f t="shared" si="9"/>
        <v>875.87999999999988</v>
      </c>
      <c r="J81" s="67"/>
    </row>
    <row r="82" spans="1:10" ht="15.6" x14ac:dyDescent="0.3">
      <c r="A82" s="6"/>
      <c r="B82" s="24">
        <f>SUM(I80:I107)</f>
        <v>222605.77000000002</v>
      </c>
      <c r="C82" s="22"/>
      <c r="D82" s="7">
        <v>11.11</v>
      </c>
      <c r="E82" s="8">
        <f t="shared" si="10"/>
        <v>0</v>
      </c>
      <c r="F82" s="9"/>
      <c r="G82" s="10">
        <v>144</v>
      </c>
      <c r="H82" s="25">
        <v>11.11</v>
      </c>
      <c r="I82" s="12">
        <f t="shared" si="9"/>
        <v>1599.84</v>
      </c>
      <c r="J82" s="67"/>
    </row>
    <row r="83" spans="1:10" ht="15.6" x14ac:dyDescent="0.3">
      <c r="A83" s="6"/>
      <c r="B83" s="7"/>
      <c r="C83" s="22"/>
      <c r="D83" s="7">
        <v>7.08</v>
      </c>
      <c r="E83" s="8">
        <f t="shared" si="10"/>
        <v>0</v>
      </c>
      <c r="F83" s="9"/>
      <c r="G83" s="10">
        <v>12</v>
      </c>
      <c r="H83" s="25">
        <v>7.08</v>
      </c>
      <c r="I83" s="12">
        <f t="shared" si="9"/>
        <v>84.960000000000008</v>
      </c>
      <c r="J83" s="67"/>
    </row>
    <row r="84" spans="1:10" ht="15.6" x14ac:dyDescent="0.3">
      <c r="A84" s="6"/>
      <c r="B84" s="7"/>
      <c r="C84" s="22"/>
      <c r="D84" s="7">
        <v>6.45</v>
      </c>
      <c r="E84" s="8">
        <f t="shared" si="10"/>
        <v>0</v>
      </c>
      <c r="F84" s="9"/>
      <c r="G84" s="10">
        <v>12</v>
      </c>
      <c r="H84" s="25">
        <v>6.45</v>
      </c>
      <c r="I84" s="12">
        <f t="shared" si="9"/>
        <v>77.400000000000006</v>
      </c>
      <c r="J84" s="67"/>
    </row>
    <row r="85" spans="1:10" ht="15.6" x14ac:dyDescent="0.3">
      <c r="A85" s="6"/>
      <c r="B85" s="7"/>
      <c r="C85" s="22"/>
      <c r="D85" s="7">
        <v>7.85</v>
      </c>
      <c r="E85" s="8">
        <f t="shared" si="10"/>
        <v>0</v>
      </c>
      <c r="F85" s="9"/>
      <c r="G85" s="10">
        <v>24</v>
      </c>
      <c r="H85" s="25">
        <v>7.85</v>
      </c>
      <c r="I85" s="12">
        <f t="shared" si="9"/>
        <v>188.39999999999998</v>
      </c>
      <c r="J85" s="67"/>
    </row>
    <row r="86" spans="1:10" ht="15.6" x14ac:dyDescent="0.3">
      <c r="A86" s="6"/>
      <c r="B86" s="7"/>
      <c r="C86" s="22"/>
      <c r="D86" s="7">
        <v>11.11</v>
      </c>
      <c r="E86" s="8">
        <f t="shared" si="10"/>
        <v>0</v>
      </c>
      <c r="F86" s="9"/>
      <c r="G86" s="10">
        <v>0</v>
      </c>
      <c r="H86" s="25">
        <v>11.11</v>
      </c>
      <c r="I86" s="12">
        <f t="shared" si="9"/>
        <v>0</v>
      </c>
      <c r="J86" s="67"/>
    </row>
    <row r="87" spans="1:10" ht="15.6" x14ac:dyDescent="0.3">
      <c r="A87" s="6"/>
      <c r="B87" s="7"/>
      <c r="C87" s="22"/>
      <c r="D87" s="7">
        <v>8.4</v>
      </c>
      <c r="E87" s="8">
        <f t="shared" si="10"/>
        <v>0</v>
      </c>
      <c r="F87" s="9"/>
      <c r="G87" s="10">
        <v>24</v>
      </c>
      <c r="H87" s="25">
        <v>8.4</v>
      </c>
      <c r="I87" s="12">
        <f t="shared" si="9"/>
        <v>201.60000000000002</v>
      </c>
      <c r="J87" s="67"/>
    </row>
    <row r="88" spans="1:10" ht="15.6" x14ac:dyDescent="0.3">
      <c r="A88" s="6"/>
      <c r="B88" s="7"/>
      <c r="C88" s="22"/>
      <c r="D88" s="7">
        <v>8.06</v>
      </c>
      <c r="E88" s="8">
        <f t="shared" si="10"/>
        <v>0</v>
      </c>
      <c r="F88" s="9"/>
      <c r="G88" s="10">
        <v>84</v>
      </c>
      <c r="H88" s="25">
        <v>8.06</v>
      </c>
      <c r="I88" s="12">
        <f t="shared" si="9"/>
        <v>677.04000000000008</v>
      </c>
      <c r="J88" s="67"/>
    </row>
    <row r="89" spans="1:10" ht="15.6" x14ac:dyDescent="0.3">
      <c r="A89" s="6"/>
      <c r="B89" s="7"/>
      <c r="C89" s="22"/>
      <c r="D89" s="7">
        <v>11.83</v>
      </c>
      <c r="E89" s="8">
        <f t="shared" si="10"/>
        <v>0</v>
      </c>
      <c r="F89" s="9"/>
      <c r="G89" s="10">
        <v>48</v>
      </c>
      <c r="H89" s="25">
        <v>11.83</v>
      </c>
      <c r="I89" s="12">
        <f t="shared" si="9"/>
        <v>567.84</v>
      </c>
      <c r="J89" s="67"/>
    </row>
    <row r="90" spans="1:10" ht="15.6" x14ac:dyDescent="0.3">
      <c r="A90" s="6"/>
      <c r="B90" s="7"/>
      <c r="C90" s="22"/>
      <c r="D90" s="7">
        <v>8.83</v>
      </c>
      <c r="E90" s="8">
        <f t="shared" si="10"/>
        <v>0</v>
      </c>
      <c r="F90" s="9"/>
      <c r="G90" s="10">
        <v>48</v>
      </c>
      <c r="H90" s="25">
        <v>8.83</v>
      </c>
      <c r="I90" s="12">
        <f t="shared" si="9"/>
        <v>423.84000000000003</v>
      </c>
      <c r="J90" s="67"/>
    </row>
    <row r="91" spans="1:10" ht="15.6" x14ac:dyDescent="0.3">
      <c r="A91" s="6"/>
      <c r="B91" s="7"/>
      <c r="C91" s="22"/>
      <c r="D91" s="7">
        <v>12.52</v>
      </c>
      <c r="E91" s="8">
        <f t="shared" si="10"/>
        <v>0</v>
      </c>
      <c r="F91" s="9"/>
      <c r="G91" s="10">
        <v>108</v>
      </c>
      <c r="H91" s="25">
        <v>12.52</v>
      </c>
      <c r="I91" s="12">
        <f t="shared" si="9"/>
        <v>1352.1599999999999</v>
      </c>
      <c r="J91" s="67"/>
    </row>
    <row r="92" spans="1:10" ht="15.6" x14ac:dyDescent="0.3">
      <c r="A92" s="6"/>
      <c r="B92" s="7"/>
      <c r="C92" s="22"/>
      <c r="D92" s="7">
        <v>8.73</v>
      </c>
      <c r="E92" s="8">
        <f t="shared" si="10"/>
        <v>0</v>
      </c>
      <c r="F92" s="9"/>
      <c r="G92" s="10">
        <v>120</v>
      </c>
      <c r="H92" s="25">
        <v>8.73</v>
      </c>
      <c r="I92" s="12">
        <f t="shared" si="9"/>
        <v>1047.6000000000001</v>
      </c>
      <c r="J92" s="67"/>
    </row>
    <row r="93" spans="1:10" ht="15.6" x14ac:dyDescent="0.3">
      <c r="A93" s="6"/>
      <c r="B93" s="7"/>
      <c r="C93" s="22"/>
      <c r="D93" s="7">
        <v>9.15</v>
      </c>
      <c r="E93" s="8">
        <f t="shared" si="10"/>
        <v>0</v>
      </c>
      <c r="F93" s="9"/>
      <c r="G93" s="10">
        <v>744</v>
      </c>
      <c r="H93" s="25">
        <v>9.15</v>
      </c>
      <c r="I93" s="12">
        <f t="shared" si="9"/>
        <v>6807.6</v>
      </c>
      <c r="J93" s="67"/>
    </row>
    <row r="94" spans="1:10" ht="15.6" x14ac:dyDescent="0.3">
      <c r="A94" s="6"/>
      <c r="B94" s="7"/>
      <c r="C94" s="22"/>
      <c r="D94" s="7">
        <v>11.11</v>
      </c>
      <c r="E94" s="8">
        <f t="shared" si="10"/>
        <v>0</v>
      </c>
      <c r="F94" s="9"/>
      <c r="G94" s="10">
        <v>0</v>
      </c>
      <c r="H94" s="25">
        <v>11.11</v>
      </c>
      <c r="I94" s="12">
        <f t="shared" si="9"/>
        <v>0</v>
      </c>
      <c r="J94" s="67"/>
    </row>
    <row r="95" spans="1:10" ht="15.6" x14ac:dyDescent="0.3">
      <c r="A95" s="6"/>
      <c r="B95" s="7"/>
      <c r="C95" s="22"/>
      <c r="D95" s="7">
        <v>14.31</v>
      </c>
      <c r="E95" s="8">
        <f t="shared" si="10"/>
        <v>0</v>
      </c>
      <c r="F95" s="9"/>
      <c r="G95" s="10">
        <v>96</v>
      </c>
      <c r="H95" s="25">
        <v>14.31</v>
      </c>
      <c r="I95" s="12">
        <f t="shared" si="9"/>
        <v>1373.76</v>
      </c>
      <c r="J95" s="67"/>
    </row>
    <row r="96" spans="1:10" ht="15.6" x14ac:dyDescent="0.3">
      <c r="A96" s="6"/>
      <c r="B96" s="7"/>
      <c r="C96" s="22"/>
      <c r="D96" s="7">
        <v>14.1</v>
      </c>
      <c r="E96" s="8">
        <f t="shared" si="10"/>
        <v>0</v>
      </c>
      <c r="F96" s="9"/>
      <c r="G96" s="10">
        <v>1560</v>
      </c>
      <c r="H96" s="25">
        <v>14.1</v>
      </c>
      <c r="I96" s="12">
        <f t="shared" si="9"/>
        <v>21996</v>
      </c>
      <c r="J96" s="67"/>
    </row>
    <row r="97" spans="1:10" ht="15.6" x14ac:dyDescent="0.3">
      <c r="A97" s="6"/>
      <c r="B97" s="7"/>
      <c r="C97" s="22"/>
      <c r="D97" s="7">
        <v>10.65</v>
      </c>
      <c r="E97" s="8">
        <f t="shared" si="10"/>
        <v>0</v>
      </c>
      <c r="F97" s="9"/>
      <c r="G97" s="10">
        <v>12</v>
      </c>
      <c r="H97" s="25">
        <v>10.65</v>
      </c>
      <c r="I97" s="12">
        <f t="shared" si="9"/>
        <v>127.80000000000001</v>
      </c>
      <c r="J97" s="67"/>
    </row>
    <row r="98" spans="1:10" ht="15.6" x14ac:dyDescent="0.3">
      <c r="A98" s="6"/>
      <c r="B98" s="7"/>
      <c r="C98" s="22"/>
      <c r="D98" s="7">
        <v>11.82</v>
      </c>
      <c r="E98" s="8">
        <f t="shared" si="10"/>
        <v>0</v>
      </c>
      <c r="F98" s="9"/>
      <c r="G98" s="10">
        <v>12</v>
      </c>
      <c r="H98" s="25">
        <v>11.82</v>
      </c>
      <c r="I98" s="12">
        <f t="shared" si="9"/>
        <v>141.84</v>
      </c>
      <c r="J98" s="67"/>
    </row>
    <row r="99" spans="1:10" ht="15.6" x14ac:dyDescent="0.3">
      <c r="A99" s="6"/>
      <c r="B99" s="7"/>
      <c r="C99" s="22"/>
      <c r="D99" s="7">
        <v>10.27</v>
      </c>
      <c r="E99" s="8">
        <f t="shared" si="10"/>
        <v>0</v>
      </c>
      <c r="F99" s="9"/>
      <c r="G99" s="10">
        <v>12</v>
      </c>
      <c r="H99" s="25">
        <v>10.27</v>
      </c>
      <c r="I99" s="12">
        <f t="shared" si="9"/>
        <v>123.24</v>
      </c>
      <c r="J99" s="67"/>
    </row>
    <row r="100" spans="1:10" ht="15.6" x14ac:dyDescent="0.3">
      <c r="A100" s="6"/>
      <c r="B100" s="7"/>
      <c r="C100" s="22"/>
      <c r="D100" s="7">
        <v>111.56</v>
      </c>
      <c r="E100" s="8">
        <f t="shared" si="10"/>
        <v>0</v>
      </c>
      <c r="F100" s="9"/>
      <c r="G100" s="10">
        <v>0</v>
      </c>
      <c r="H100" s="25">
        <v>111.56</v>
      </c>
      <c r="I100" s="12">
        <f t="shared" si="9"/>
        <v>0</v>
      </c>
      <c r="J100" s="67"/>
    </row>
    <row r="101" spans="1:10" ht="15.6" x14ac:dyDescent="0.3">
      <c r="A101" s="6"/>
      <c r="B101" s="7"/>
      <c r="C101" s="22"/>
      <c r="D101" s="7">
        <v>96.95</v>
      </c>
      <c r="E101" s="8">
        <f t="shared" si="10"/>
        <v>0</v>
      </c>
      <c r="F101" s="9"/>
      <c r="G101" s="10">
        <v>1</v>
      </c>
      <c r="H101" s="25">
        <v>96.95</v>
      </c>
      <c r="I101" s="12">
        <f t="shared" si="9"/>
        <v>96.95</v>
      </c>
      <c r="J101" s="67"/>
    </row>
    <row r="102" spans="1:10" ht="15.6" x14ac:dyDescent="0.3">
      <c r="A102" s="6"/>
      <c r="B102" s="7"/>
      <c r="C102" s="22"/>
      <c r="D102" s="7">
        <v>120.33</v>
      </c>
      <c r="E102" s="8">
        <f t="shared" si="10"/>
        <v>0</v>
      </c>
      <c r="F102" s="9"/>
      <c r="G102" s="10">
        <v>132</v>
      </c>
      <c r="H102" s="25">
        <v>120.33</v>
      </c>
      <c r="I102" s="12">
        <f t="shared" si="9"/>
        <v>15883.56</v>
      </c>
      <c r="J102" s="67"/>
    </row>
    <row r="103" spans="1:10" ht="15.6" x14ac:dyDescent="0.3">
      <c r="A103" s="6"/>
      <c r="B103" s="7"/>
      <c r="C103" s="22"/>
      <c r="D103" s="7">
        <v>200.63</v>
      </c>
      <c r="E103" s="8">
        <f t="shared" si="10"/>
        <v>0</v>
      </c>
      <c r="F103" s="9"/>
      <c r="G103" s="10">
        <v>18</v>
      </c>
      <c r="H103" s="25">
        <v>200.63</v>
      </c>
      <c r="I103" s="12">
        <f t="shared" si="9"/>
        <v>3611.34</v>
      </c>
      <c r="J103" s="67"/>
    </row>
    <row r="104" spans="1:10" ht="15.6" x14ac:dyDescent="0.3">
      <c r="A104" s="6"/>
      <c r="B104" s="7"/>
      <c r="C104" s="22"/>
      <c r="D104" s="7">
        <v>176.88</v>
      </c>
      <c r="E104" s="8">
        <f t="shared" si="10"/>
        <v>0</v>
      </c>
      <c r="F104" s="9"/>
      <c r="G104" s="10">
        <v>816</v>
      </c>
      <c r="H104" s="25">
        <v>176.88</v>
      </c>
      <c r="I104" s="12">
        <f t="shared" si="9"/>
        <v>144334.07999999999</v>
      </c>
      <c r="J104" s="67"/>
    </row>
    <row r="105" spans="1:10" ht="15.6" x14ac:dyDescent="0.3">
      <c r="A105" s="6"/>
      <c r="B105" s="7"/>
      <c r="C105" s="22"/>
      <c r="D105" s="7">
        <v>0</v>
      </c>
      <c r="E105" s="8">
        <f t="shared" si="10"/>
        <v>0</v>
      </c>
      <c r="F105" s="9"/>
      <c r="G105" s="10">
        <v>76</v>
      </c>
      <c r="H105" s="25">
        <v>168.44</v>
      </c>
      <c r="I105" s="12">
        <f t="shared" si="9"/>
        <v>12801.44</v>
      </c>
      <c r="J105" s="67"/>
    </row>
    <row r="106" spans="1:10" ht="15.6" x14ac:dyDescent="0.3">
      <c r="A106" s="6"/>
      <c r="B106" s="7"/>
      <c r="C106" s="22"/>
      <c r="D106" s="7">
        <v>0</v>
      </c>
      <c r="E106" s="8">
        <f t="shared" si="10"/>
        <v>0</v>
      </c>
      <c r="F106" s="9"/>
      <c r="G106" s="10">
        <v>18</v>
      </c>
      <c r="H106" s="26">
        <v>110.16</v>
      </c>
      <c r="I106" s="12">
        <f t="shared" si="9"/>
        <v>1982.8799999999999</v>
      </c>
      <c r="J106" s="67"/>
    </row>
    <row r="107" spans="1:10" ht="15.6" x14ac:dyDescent="0.3">
      <c r="A107" s="6"/>
      <c r="B107" s="7"/>
      <c r="C107" s="22"/>
      <c r="D107" s="7">
        <v>0</v>
      </c>
      <c r="E107" s="8">
        <f t="shared" si="10"/>
        <v>0</v>
      </c>
      <c r="F107" s="9"/>
      <c r="G107" s="10">
        <v>36</v>
      </c>
      <c r="H107" s="26">
        <v>155.24</v>
      </c>
      <c r="I107" s="12">
        <f t="shared" si="9"/>
        <v>5588.64</v>
      </c>
      <c r="J107" s="67"/>
    </row>
    <row r="108" spans="1:10" ht="15.6" x14ac:dyDescent="0.3">
      <c r="A108" s="6"/>
      <c r="B108" s="27" t="s">
        <v>53</v>
      </c>
      <c r="C108" s="7"/>
      <c r="D108" s="7"/>
      <c r="E108" s="8">
        <f t="shared" si="10"/>
        <v>0</v>
      </c>
      <c r="F108" s="9"/>
      <c r="G108" s="16"/>
      <c r="H108" s="17"/>
      <c r="I108" s="28"/>
      <c r="J108" s="67"/>
    </row>
    <row r="109" spans="1:10" ht="15.6" x14ac:dyDescent="0.3">
      <c r="A109" s="6"/>
      <c r="B109" s="7" t="s">
        <v>54</v>
      </c>
      <c r="C109" s="7">
        <v>8</v>
      </c>
      <c r="D109" s="7">
        <v>76</v>
      </c>
      <c r="E109" s="8">
        <f t="shared" si="10"/>
        <v>608</v>
      </c>
      <c r="F109" s="9"/>
      <c r="G109" s="16"/>
      <c r="H109" s="17"/>
      <c r="I109" s="29">
        <v>304703.8</v>
      </c>
      <c r="J109" s="67">
        <f>+I109-286159.61</f>
        <v>18544.190000000002</v>
      </c>
    </row>
    <row r="110" spans="1:10" ht="15.6" x14ac:dyDescent="0.3">
      <c r="A110" s="6"/>
      <c r="B110" s="7" t="s">
        <v>55</v>
      </c>
      <c r="C110" s="7">
        <v>1</v>
      </c>
      <c r="D110" s="7">
        <v>76</v>
      </c>
      <c r="E110" s="8">
        <f t="shared" si="10"/>
        <v>76</v>
      </c>
      <c r="F110" s="9"/>
      <c r="G110" s="16"/>
      <c r="H110" s="17"/>
      <c r="I110" s="18"/>
      <c r="J110" s="67"/>
    </row>
    <row r="111" spans="1:10" ht="15.6" x14ac:dyDescent="0.3">
      <c r="A111" s="6"/>
      <c r="B111" s="7" t="s">
        <v>56</v>
      </c>
      <c r="C111" s="7">
        <v>2</v>
      </c>
      <c r="D111" s="7">
        <v>620</v>
      </c>
      <c r="E111" s="8">
        <f t="shared" si="10"/>
        <v>1240</v>
      </c>
      <c r="F111" s="9"/>
      <c r="G111" s="16"/>
      <c r="H111" s="17"/>
      <c r="I111" s="18"/>
      <c r="J111" s="67"/>
    </row>
    <row r="112" spans="1:10" ht="15.6" x14ac:dyDescent="0.3">
      <c r="A112" s="6"/>
      <c r="B112" s="7" t="s">
        <v>57</v>
      </c>
      <c r="C112" s="7">
        <v>30</v>
      </c>
      <c r="D112" s="7">
        <v>620</v>
      </c>
      <c r="E112" s="8">
        <f t="shared" si="10"/>
        <v>18600</v>
      </c>
      <c r="F112" s="9"/>
      <c r="G112" s="16"/>
      <c r="H112" s="17"/>
      <c r="I112" s="18"/>
      <c r="J112" s="67"/>
    </row>
    <row r="113" spans="1:10" ht="15.6" x14ac:dyDescent="0.3">
      <c r="A113" s="6"/>
      <c r="B113" s="7" t="s">
        <v>58</v>
      </c>
      <c r="C113" s="7">
        <v>2</v>
      </c>
      <c r="D113" s="7">
        <v>337.79</v>
      </c>
      <c r="E113" s="8">
        <f t="shared" ref="E113:E144" si="11">C113*D113</f>
        <v>675.58</v>
      </c>
      <c r="F113" s="9"/>
      <c r="G113" s="16"/>
      <c r="H113" s="17"/>
      <c r="I113" s="18"/>
      <c r="J113" s="67"/>
    </row>
    <row r="114" spans="1:10" ht="15.6" x14ac:dyDescent="0.3">
      <c r="A114" s="6"/>
      <c r="B114" s="7" t="s">
        <v>59</v>
      </c>
      <c r="C114" s="7">
        <v>6</v>
      </c>
      <c r="D114" s="7">
        <v>343.68</v>
      </c>
      <c r="E114" s="8">
        <f t="shared" si="11"/>
        <v>2062.08</v>
      </c>
      <c r="F114" s="9"/>
      <c r="G114" s="16"/>
      <c r="H114" s="17"/>
      <c r="I114" s="18"/>
      <c r="J114" s="67"/>
    </row>
    <row r="115" spans="1:10" ht="15.6" x14ac:dyDescent="0.3">
      <c r="A115" s="6"/>
      <c r="B115" s="7" t="s">
        <v>60</v>
      </c>
      <c r="C115" s="7">
        <v>3</v>
      </c>
      <c r="D115" s="7">
        <v>978.85</v>
      </c>
      <c r="E115" s="8">
        <f t="shared" si="11"/>
        <v>2936.55</v>
      </c>
      <c r="F115" s="9"/>
      <c r="G115" s="16"/>
      <c r="H115" s="17"/>
      <c r="I115" s="18"/>
      <c r="J115" s="67"/>
    </row>
    <row r="116" spans="1:10" ht="15.6" x14ac:dyDescent="0.3">
      <c r="A116" s="6"/>
      <c r="B116" s="7" t="s">
        <v>61</v>
      </c>
      <c r="C116" s="7">
        <v>12</v>
      </c>
      <c r="D116" s="7">
        <v>1907.25</v>
      </c>
      <c r="E116" s="8">
        <f t="shared" si="11"/>
        <v>22887</v>
      </c>
      <c r="F116" s="9"/>
      <c r="G116" s="16"/>
      <c r="H116" s="17"/>
      <c r="I116" s="18"/>
      <c r="J116" s="67"/>
    </row>
    <row r="117" spans="1:10" ht="15.6" x14ac:dyDescent="0.3">
      <c r="A117" s="6"/>
      <c r="B117" s="7" t="s">
        <v>62</v>
      </c>
      <c r="C117" s="7">
        <v>1</v>
      </c>
      <c r="D117" s="7">
        <v>1995</v>
      </c>
      <c r="E117" s="8">
        <f t="shared" si="11"/>
        <v>1995</v>
      </c>
      <c r="F117" s="9"/>
      <c r="G117" s="16"/>
      <c r="H117" s="17"/>
      <c r="I117" s="18"/>
      <c r="J117" s="67"/>
    </row>
    <row r="118" spans="1:10" ht="15.6" x14ac:dyDescent="0.3">
      <c r="A118" s="6"/>
      <c r="B118" s="7" t="s">
        <v>63</v>
      </c>
      <c r="C118" s="7">
        <v>7</v>
      </c>
      <c r="D118" s="7">
        <v>1995</v>
      </c>
      <c r="E118" s="8">
        <f t="shared" si="11"/>
        <v>13965</v>
      </c>
      <c r="F118" s="9"/>
      <c r="G118" s="16"/>
      <c r="H118" s="17"/>
      <c r="I118" s="18"/>
      <c r="J118" s="67"/>
    </row>
    <row r="119" spans="1:10" ht="15.6" x14ac:dyDescent="0.3">
      <c r="A119" s="6"/>
      <c r="B119" s="7" t="s">
        <v>64</v>
      </c>
      <c r="C119" s="7">
        <v>8</v>
      </c>
      <c r="D119" s="7">
        <v>1495</v>
      </c>
      <c r="E119" s="8">
        <f t="shared" si="11"/>
        <v>11960</v>
      </c>
      <c r="F119" s="9"/>
      <c r="G119" s="16"/>
      <c r="H119" s="17"/>
      <c r="I119" s="18"/>
      <c r="J119" s="67"/>
    </row>
    <row r="120" spans="1:10" ht="15.6" x14ac:dyDescent="0.3">
      <c r="A120" s="6"/>
      <c r="B120" s="7" t="s">
        <v>65</v>
      </c>
      <c r="C120" s="7">
        <v>9</v>
      </c>
      <c r="D120" s="7">
        <v>272.77</v>
      </c>
      <c r="E120" s="8">
        <f t="shared" si="11"/>
        <v>2454.9299999999998</v>
      </c>
      <c r="F120" s="9"/>
      <c r="G120" s="16"/>
      <c r="H120" s="17"/>
      <c r="I120" s="18"/>
      <c r="J120" s="67"/>
    </row>
    <row r="121" spans="1:10" ht="15.6" x14ac:dyDescent="0.3">
      <c r="A121" s="6"/>
      <c r="B121" s="7" t="s">
        <v>66</v>
      </c>
      <c r="C121" s="7">
        <v>5</v>
      </c>
      <c r="D121" s="7">
        <v>71.849999999999994</v>
      </c>
      <c r="E121" s="8">
        <f t="shared" si="11"/>
        <v>359.25</v>
      </c>
      <c r="F121" s="9"/>
      <c r="G121" s="16"/>
      <c r="H121" s="17"/>
      <c r="I121" s="18"/>
      <c r="J121" s="67"/>
    </row>
    <row r="122" spans="1:10" ht="15.6" x14ac:dyDescent="0.3">
      <c r="A122" s="6"/>
      <c r="B122" s="7" t="s">
        <v>67</v>
      </c>
      <c r="C122" s="7">
        <v>3</v>
      </c>
      <c r="D122" s="7">
        <v>1119.5999999999999</v>
      </c>
      <c r="E122" s="8">
        <f t="shared" si="11"/>
        <v>3358.7999999999997</v>
      </c>
      <c r="F122" s="9"/>
      <c r="G122" s="16"/>
      <c r="H122" s="17"/>
      <c r="I122" s="18"/>
      <c r="J122" s="67"/>
    </row>
    <row r="123" spans="1:10" ht="15.6" x14ac:dyDescent="0.3">
      <c r="A123" s="6"/>
      <c r="B123" s="7" t="s">
        <v>68</v>
      </c>
      <c r="C123" s="7">
        <v>30</v>
      </c>
      <c r="D123" s="7">
        <v>159.6</v>
      </c>
      <c r="E123" s="8">
        <f t="shared" si="11"/>
        <v>4788</v>
      </c>
      <c r="F123" s="9"/>
      <c r="G123" s="16"/>
      <c r="H123" s="17"/>
      <c r="I123" s="18"/>
      <c r="J123" s="67"/>
    </row>
    <row r="124" spans="1:10" ht="15.6" x14ac:dyDescent="0.3">
      <c r="A124" s="6"/>
      <c r="B124" s="7" t="s">
        <v>69</v>
      </c>
      <c r="C124" s="7">
        <v>1</v>
      </c>
      <c r="D124" s="7">
        <v>540.25</v>
      </c>
      <c r="E124" s="8">
        <f t="shared" si="11"/>
        <v>540.25</v>
      </c>
      <c r="F124" s="9"/>
      <c r="G124" s="16"/>
      <c r="H124" s="17"/>
      <c r="I124" s="18"/>
      <c r="J124" s="67"/>
    </row>
    <row r="125" spans="1:10" ht="15.6" x14ac:dyDescent="0.3">
      <c r="A125" s="6"/>
      <c r="B125" s="7" t="s">
        <v>70</v>
      </c>
      <c r="C125" s="7">
        <v>4</v>
      </c>
      <c r="D125" s="7">
        <v>99.99</v>
      </c>
      <c r="E125" s="8">
        <f t="shared" si="11"/>
        <v>399.96</v>
      </c>
      <c r="F125" s="9"/>
      <c r="G125" s="16"/>
      <c r="H125" s="17"/>
      <c r="I125" s="18"/>
      <c r="J125" s="67"/>
    </row>
    <row r="126" spans="1:10" ht="15.6" x14ac:dyDescent="0.3">
      <c r="A126" s="6"/>
      <c r="B126" s="7" t="s">
        <v>71</v>
      </c>
      <c r="C126" s="7">
        <v>1</v>
      </c>
      <c r="D126" s="7">
        <v>551</v>
      </c>
      <c r="E126" s="8">
        <f t="shared" si="11"/>
        <v>551</v>
      </c>
      <c r="F126" s="9"/>
      <c r="G126" s="16"/>
      <c r="H126" s="17"/>
      <c r="I126" s="18"/>
      <c r="J126" s="67"/>
    </row>
    <row r="127" spans="1:10" ht="15.6" x14ac:dyDescent="0.3">
      <c r="A127" s="6"/>
      <c r="B127" s="7" t="s">
        <v>72</v>
      </c>
      <c r="C127" s="7">
        <v>1</v>
      </c>
      <c r="D127" s="7">
        <v>85</v>
      </c>
      <c r="E127" s="8">
        <f t="shared" si="11"/>
        <v>85</v>
      </c>
      <c r="F127" s="9"/>
      <c r="G127" s="16"/>
      <c r="H127" s="17"/>
      <c r="I127" s="18"/>
      <c r="J127" s="67"/>
    </row>
    <row r="128" spans="1:10" ht="15.6" x14ac:dyDescent="0.3">
      <c r="A128" s="6"/>
      <c r="B128" s="7" t="s">
        <v>73</v>
      </c>
      <c r="C128" s="7">
        <v>2</v>
      </c>
      <c r="D128" s="7">
        <v>199.99</v>
      </c>
      <c r="E128" s="8">
        <f t="shared" si="11"/>
        <v>399.98</v>
      </c>
      <c r="F128" s="9"/>
      <c r="G128" s="16"/>
      <c r="H128" s="17"/>
      <c r="I128" s="18"/>
      <c r="J128" s="67"/>
    </row>
    <row r="129" spans="1:10" ht="15.6" x14ac:dyDescent="0.3">
      <c r="A129" s="6"/>
      <c r="B129" s="7" t="s">
        <v>74</v>
      </c>
      <c r="C129" s="7">
        <v>3</v>
      </c>
      <c r="D129" s="7">
        <v>3452.1</v>
      </c>
      <c r="E129" s="8">
        <f t="shared" si="11"/>
        <v>10356.299999999999</v>
      </c>
      <c r="F129" s="9"/>
      <c r="G129" s="16"/>
      <c r="H129" s="17"/>
      <c r="I129" s="18"/>
      <c r="J129" s="67"/>
    </row>
    <row r="130" spans="1:10" ht="15.6" x14ac:dyDescent="0.3">
      <c r="A130" s="6"/>
      <c r="B130" s="7" t="s">
        <v>75</v>
      </c>
      <c r="C130" s="7">
        <v>13</v>
      </c>
      <c r="D130" s="7">
        <v>434.35</v>
      </c>
      <c r="E130" s="8">
        <f t="shared" si="11"/>
        <v>5646.55</v>
      </c>
      <c r="F130" s="9"/>
      <c r="G130" s="16"/>
      <c r="H130" s="17"/>
      <c r="I130" s="18"/>
      <c r="J130" s="67"/>
    </row>
    <row r="131" spans="1:10" ht="15.6" x14ac:dyDescent="0.3">
      <c r="A131" s="6"/>
      <c r="B131" s="7" t="s">
        <v>76</v>
      </c>
      <c r="C131" s="7">
        <v>3</v>
      </c>
      <c r="D131" s="7">
        <v>249</v>
      </c>
      <c r="E131" s="8">
        <f t="shared" si="11"/>
        <v>747</v>
      </c>
      <c r="F131" s="9"/>
      <c r="G131" s="16"/>
      <c r="H131" s="17"/>
      <c r="I131" s="18"/>
      <c r="J131" s="67"/>
    </row>
    <row r="132" spans="1:10" ht="15.6" x14ac:dyDescent="0.3">
      <c r="A132" s="6"/>
      <c r="B132" s="7" t="s">
        <v>77</v>
      </c>
      <c r="C132" s="7">
        <v>5</v>
      </c>
      <c r="D132" s="7">
        <v>278.95</v>
      </c>
      <c r="E132" s="8">
        <f t="shared" si="11"/>
        <v>1394.75</v>
      </c>
      <c r="F132" s="9"/>
      <c r="G132" s="16"/>
      <c r="H132" s="17"/>
      <c r="I132" s="18"/>
      <c r="J132" s="67"/>
    </row>
    <row r="133" spans="1:10" ht="15.6" x14ac:dyDescent="0.3">
      <c r="A133" s="6"/>
      <c r="B133" s="7" t="s">
        <v>78</v>
      </c>
      <c r="C133" s="7">
        <v>6</v>
      </c>
      <c r="D133" s="7">
        <v>1399.8</v>
      </c>
      <c r="E133" s="8">
        <f t="shared" si="11"/>
        <v>8398.7999999999993</v>
      </c>
      <c r="F133" s="9"/>
      <c r="G133" s="16"/>
      <c r="H133" s="17"/>
      <c r="I133" s="18"/>
      <c r="J133" s="67"/>
    </row>
    <row r="134" spans="1:10" ht="15.6" x14ac:dyDescent="0.3">
      <c r="A134" s="6"/>
      <c r="B134" s="7" t="s">
        <v>79</v>
      </c>
      <c r="C134" s="7">
        <v>1</v>
      </c>
      <c r="D134" s="7">
        <v>48.9</v>
      </c>
      <c r="E134" s="8">
        <f t="shared" si="11"/>
        <v>48.9</v>
      </c>
      <c r="F134" s="9"/>
      <c r="G134" s="16"/>
      <c r="H134" s="17"/>
      <c r="I134" s="18"/>
      <c r="J134" s="67"/>
    </row>
    <row r="135" spans="1:10" ht="15.6" x14ac:dyDescent="0.3">
      <c r="A135" s="6"/>
      <c r="B135" s="7" t="s">
        <v>80</v>
      </c>
      <c r="C135" s="7">
        <v>1</v>
      </c>
      <c r="D135" s="7">
        <v>50.79</v>
      </c>
      <c r="E135" s="8">
        <f t="shared" si="11"/>
        <v>50.79</v>
      </c>
      <c r="F135" s="9"/>
      <c r="G135" s="16"/>
      <c r="H135" s="17"/>
      <c r="I135" s="18"/>
      <c r="J135" s="67"/>
    </row>
    <row r="136" spans="1:10" ht="15.6" x14ac:dyDescent="0.3">
      <c r="A136" s="6"/>
      <c r="B136" s="7" t="s">
        <v>81</v>
      </c>
      <c r="C136" s="7">
        <v>1</v>
      </c>
      <c r="D136" s="7">
        <v>7.55</v>
      </c>
      <c r="E136" s="8">
        <f t="shared" si="11"/>
        <v>7.55</v>
      </c>
      <c r="F136" s="9"/>
      <c r="G136" s="16"/>
      <c r="H136" s="17"/>
      <c r="I136" s="18"/>
      <c r="J136" s="67"/>
    </row>
    <row r="137" spans="1:10" ht="15.6" x14ac:dyDescent="0.3">
      <c r="A137" s="6"/>
      <c r="B137" s="15"/>
      <c r="C137" s="7"/>
      <c r="D137" s="7"/>
      <c r="E137" s="8">
        <f t="shared" si="11"/>
        <v>0</v>
      </c>
      <c r="F137" s="9"/>
      <c r="G137" s="16"/>
      <c r="H137" s="17"/>
      <c r="I137" s="18"/>
      <c r="J137" s="67"/>
    </row>
    <row r="138" spans="1:10" ht="15.6" x14ac:dyDescent="0.3">
      <c r="A138" s="6"/>
      <c r="B138" s="7" t="s">
        <v>82</v>
      </c>
      <c r="C138" s="7">
        <v>6</v>
      </c>
      <c r="D138" s="7">
        <v>269</v>
      </c>
      <c r="E138" s="8">
        <f t="shared" si="11"/>
        <v>1614</v>
      </c>
      <c r="F138" s="9"/>
      <c r="G138" s="16"/>
      <c r="H138" s="17"/>
      <c r="I138" s="18"/>
      <c r="J138" s="67"/>
    </row>
    <row r="139" spans="1:10" ht="15.6" x14ac:dyDescent="0.3">
      <c r="A139" s="6"/>
      <c r="B139" s="7" t="s">
        <v>83</v>
      </c>
      <c r="C139" s="7">
        <v>20</v>
      </c>
      <c r="D139" s="7">
        <v>272.14999999999998</v>
      </c>
      <c r="E139" s="8">
        <f t="shared" si="11"/>
        <v>5443</v>
      </c>
      <c r="F139" s="9"/>
      <c r="G139" s="16"/>
      <c r="H139" s="17"/>
      <c r="I139" s="18"/>
      <c r="J139" s="67"/>
    </row>
    <row r="140" spans="1:10" ht="15.6" x14ac:dyDescent="0.3">
      <c r="A140" s="6"/>
      <c r="B140" s="7" t="s">
        <v>84</v>
      </c>
      <c r="C140" s="7">
        <v>46</v>
      </c>
      <c r="D140" s="7">
        <v>299</v>
      </c>
      <c r="E140" s="8">
        <f t="shared" si="11"/>
        <v>13754</v>
      </c>
      <c r="F140" s="9"/>
      <c r="G140" s="16"/>
      <c r="H140" s="17"/>
      <c r="I140" s="18"/>
      <c r="J140" s="67"/>
    </row>
    <row r="141" spans="1:10" ht="15.6" x14ac:dyDescent="0.3">
      <c r="A141" s="6"/>
      <c r="B141" s="7" t="s">
        <v>85</v>
      </c>
      <c r="C141" s="7">
        <v>2</v>
      </c>
      <c r="D141" s="7">
        <v>1995</v>
      </c>
      <c r="E141" s="8">
        <f t="shared" si="11"/>
        <v>3990</v>
      </c>
      <c r="F141" s="9"/>
      <c r="G141" s="16"/>
      <c r="H141" s="17"/>
      <c r="I141" s="18"/>
      <c r="J141" s="67"/>
    </row>
    <row r="142" spans="1:10" ht="15.6" x14ac:dyDescent="0.3">
      <c r="A142" s="6"/>
      <c r="B142" s="7" t="s">
        <v>86</v>
      </c>
      <c r="C142" s="7">
        <v>4</v>
      </c>
      <c r="D142" s="7">
        <v>170.62</v>
      </c>
      <c r="E142" s="8">
        <f t="shared" si="11"/>
        <v>682.48</v>
      </c>
      <c r="F142" s="9"/>
      <c r="G142" s="16"/>
      <c r="H142" s="17"/>
      <c r="I142" s="18"/>
      <c r="J142" s="67"/>
    </row>
    <row r="143" spans="1:10" ht="15.6" x14ac:dyDescent="0.3">
      <c r="A143" s="6"/>
      <c r="B143" s="7" t="s">
        <v>87</v>
      </c>
      <c r="C143" s="7">
        <v>1</v>
      </c>
      <c r="D143" s="7">
        <v>265.88</v>
      </c>
      <c r="E143" s="8">
        <f t="shared" si="11"/>
        <v>265.88</v>
      </c>
      <c r="F143" s="9"/>
      <c r="G143" s="16"/>
      <c r="H143" s="17"/>
      <c r="I143" s="18"/>
      <c r="J143" s="67"/>
    </row>
    <row r="144" spans="1:10" ht="15.6" x14ac:dyDescent="0.3">
      <c r="A144" s="6"/>
      <c r="B144" s="7" t="s">
        <v>88</v>
      </c>
      <c r="C144" s="7">
        <v>1</v>
      </c>
      <c r="D144" s="7">
        <v>5.5</v>
      </c>
      <c r="E144" s="8">
        <f t="shared" si="11"/>
        <v>5.5</v>
      </c>
      <c r="F144" s="9"/>
      <c r="G144" s="16"/>
      <c r="H144" s="17"/>
      <c r="I144" s="18"/>
      <c r="J144" s="67"/>
    </row>
    <row r="145" spans="1:10" ht="15.6" x14ac:dyDescent="0.3">
      <c r="A145" s="6"/>
      <c r="B145" s="7" t="s">
        <v>89</v>
      </c>
      <c r="C145" s="7">
        <v>1</v>
      </c>
      <c r="D145" s="7">
        <v>5.5</v>
      </c>
      <c r="E145" s="8">
        <f t="shared" ref="E145:E153" si="12">C145*D145</f>
        <v>5.5</v>
      </c>
      <c r="F145" s="9"/>
      <c r="G145" s="16"/>
      <c r="H145" s="17"/>
      <c r="I145" s="18"/>
      <c r="J145" s="67"/>
    </row>
    <row r="146" spans="1:10" ht="15.6" x14ac:dyDescent="0.3">
      <c r="A146" s="6"/>
      <c r="B146" s="7" t="s">
        <v>90</v>
      </c>
      <c r="C146" s="7">
        <v>1</v>
      </c>
      <c r="D146" s="7">
        <v>5.5</v>
      </c>
      <c r="E146" s="8">
        <f t="shared" si="12"/>
        <v>5.5</v>
      </c>
      <c r="F146" s="9"/>
      <c r="G146" s="16"/>
      <c r="H146" s="17"/>
      <c r="I146" s="18"/>
      <c r="J146" s="67"/>
    </row>
    <row r="147" spans="1:10" ht="15.6" x14ac:dyDescent="0.3">
      <c r="A147" s="6"/>
      <c r="B147" s="7" t="s">
        <v>91</v>
      </c>
      <c r="C147" s="7">
        <v>1</v>
      </c>
      <c r="D147" s="7">
        <v>45</v>
      </c>
      <c r="E147" s="8">
        <f t="shared" si="12"/>
        <v>45</v>
      </c>
      <c r="F147" s="9"/>
      <c r="G147" s="16"/>
      <c r="H147" s="17"/>
      <c r="I147" s="18"/>
      <c r="J147" s="67"/>
    </row>
    <row r="148" spans="1:10" ht="15.6" x14ac:dyDescent="0.3">
      <c r="A148" s="6"/>
      <c r="B148" s="7" t="s">
        <v>92</v>
      </c>
      <c r="C148" s="7">
        <v>1</v>
      </c>
      <c r="D148" s="7">
        <v>9.99</v>
      </c>
      <c r="E148" s="8">
        <f t="shared" si="12"/>
        <v>9.99</v>
      </c>
      <c r="F148" s="9"/>
      <c r="G148" s="16"/>
      <c r="H148" s="17"/>
      <c r="I148" s="18"/>
      <c r="J148" s="67"/>
    </row>
    <row r="149" spans="1:10" ht="15.6" x14ac:dyDescent="0.3">
      <c r="A149" s="6"/>
      <c r="B149" s="7" t="s">
        <v>93</v>
      </c>
      <c r="C149" s="7">
        <v>1</v>
      </c>
      <c r="D149" s="7">
        <v>99.75</v>
      </c>
      <c r="E149" s="8">
        <f t="shared" si="12"/>
        <v>99.75</v>
      </c>
      <c r="F149" s="9"/>
      <c r="G149" s="16"/>
      <c r="H149" s="17"/>
      <c r="I149" s="18"/>
      <c r="J149" s="67"/>
    </row>
    <row r="150" spans="1:10" ht="15.6" x14ac:dyDescent="0.3">
      <c r="A150" s="6"/>
      <c r="B150" s="7" t="s">
        <v>94</v>
      </c>
      <c r="C150" s="7">
        <v>1</v>
      </c>
      <c r="D150" s="7">
        <v>195.51</v>
      </c>
      <c r="E150" s="8">
        <f t="shared" si="12"/>
        <v>195.51</v>
      </c>
      <c r="F150" s="9"/>
      <c r="G150" s="16"/>
      <c r="H150" s="17"/>
      <c r="I150" s="18"/>
      <c r="J150" s="67"/>
    </row>
    <row r="151" spans="1:10" ht="15.6" x14ac:dyDescent="0.3">
      <c r="A151" s="6"/>
      <c r="B151" s="7" t="s">
        <v>95</v>
      </c>
      <c r="C151" s="7">
        <v>1</v>
      </c>
      <c r="D151" s="7">
        <v>99.75</v>
      </c>
      <c r="E151" s="8">
        <f t="shared" si="12"/>
        <v>99.75</v>
      </c>
      <c r="F151" s="9"/>
      <c r="G151" s="16"/>
      <c r="H151" s="17"/>
      <c r="I151" s="18"/>
      <c r="J151" s="67"/>
    </row>
    <row r="152" spans="1:10" ht="15.6" x14ac:dyDescent="0.3">
      <c r="A152" s="6"/>
      <c r="B152" s="7" t="s">
        <v>96</v>
      </c>
      <c r="C152" s="7">
        <v>1</v>
      </c>
      <c r="D152" s="7">
        <v>50.95</v>
      </c>
      <c r="E152" s="8">
        <f t="shared" si="12"/>
        <v>50.95</v>
      </c>
      <c r="F152" s="9"/>
      <c r="G152" s="16"/>
      <c r="H152" s="17"/>
      <c r="I152" s="18"/>
      <c r="J152" s="67"/>
    </row>
    <row r="153" spans="1:10" ht="15.6" x14ac:dyDescent="0.3">
      <c r="A153" s="6"/>
      <c r="B153" s="7" t="s">
        <v>97</v>
      </c>
      <c r="C153" s="7">
        <v>1</v>
      </c>
      <c r="D153" s="7">
        <v>183.97</v>
      </c>
      <c r="E153" s="8">
        <f t="shared" si="12"/>
        <v>183.97</v>
      </c>
      <c r="F153" s="9"/>
      <c r="G153" s="16"/>
      <c r="H153" s="17"/>
      <c r="I153" s="18"/>
      <c r="J153" s="67"/>
    </row>
    <row r="154" spans="1:10" ht="15.6" x14ac:dyDescent="0.3">
      <c r="A154" s="6"/>
      <c r="B154" s="7" t="s">
        <v>98</v>
      </c>
      <c r="C154" s="30">
        <v>4</v>
      </c>
      <c r="D154" s="30">
        <v>44.95</v>
      </c>
      <c r="E154" s="31">
        <v>186.75</v>
      </c>
      <c r="F154" s="9"/>
      <c r="G154" s="16"/>
      <c r="H154" s="17"/>
      <c r="I154" s="18"/>
      <c r="J154" s="67"/>
    </row>
    <row r="155" spans="1:10" ht="15.6" x14ac:dyDescent="0.3">
      <c r="A155" s="6"/>
      <c r="B155" s="7" t="s">
        <v>99</v>
      </c>
      <c r="C155" s="7">
        <v>4</v>
      </c>
      <c r="D155" s="7">
        <v>39.99</v>
      </c>
      <c r="E155" s="8">
        <f t="shared" ref="E155:E176" si="13">C155*D155</f>
        <v>159.96</v>
      </c>
      <c r="F155" s="9"/>
      <c r="G155" s="16"/>
      <c r="H155" s="17"/>
      <c r="I155" s="18"/>
      <c r="J155" s="67"/>
    </row>
    <row r="156" spans="1:10" ht="15.6" x14ac:dyDescent="0.3">
      <c r="A156" s="6"/>
      <c r="B156" s="7" t="s">
        <v>100</v>
      </c>
      <c r="C156" s="7">
        <v>2</v>
      </c>
      <c r="D156" s="7">
        <v>56.99</v>
      </c>
      <c r="E156" s="8">
        <f t="shared" si="13"/>
        <v>113.98</v>
      </c>
      <c r="F156" s="9"/>
      <c r="G156" s="16"/>
      <c r="H156" s="17"/>
      <c r="I156" s="18"/>
      <c r="J156" s="67"/>
    </row>
    <row r="157" spans="1:10" ht="15.6" x14ac:dyDescent="0.3">
      <c r="A157" s="6"/>
      <c r="B157" s="7" t="s">
        <v>101</v>
      </c>
      <c r="C157" s="7">
        <v>1</v>
      </c>
      <c r="D157" s="7">
        <f>69.95+30.28</f>
        <v>100.23</v>
      </c>
      <c r="E157" s="8">
        <f t="shared" si="13"/>
        <v>100.23</v>
      </c>
      <c r="F157" s="9"/>
      <c r="G157" s="16"/>
      <c r="H157" s="17"/>
      <c r="I157" s="18"/>
      <c r="J157" s="67"/>
    </row>
    <row r="158" spans="1:10" ht="15.6" x14ac:dyDescent="0.3">
      <c r="A158" s="6"/>
      <c r="B158" s="7" t="s">
        <v>102</v>
      </c>
      <c r="C158" s="7">
        <v>6</v>
      </c>
      <c r="D158" s="7">
        <v>21.08</v>
      </c>
      <c r="E158" s="8">
        <f t="shared" si="13"/>
        <v>126.47999999999999</v>
      </c>
      <c r="F158" s="9"/>
      <c r="G158" s="16"/>
      <c r="H158" s="17"/>
      <c r="I158" s="18"/>
      <c r="J158" s="67"/>
    </row>
    <row r="159" spans="1:10" ht="15.6" x14ac:dyDescent="0.3">
      <c r="A159" s="6"/>
      <c r="B159" s="7" t="s">
        <v>103</v>
      </c>
      <c r="C159" s="7">
        <v>1</v>
      </c>
      <c r="D159" s="7">
        <v>76</v>
      </c>
      <c r="E159" s="8">
        <f t="shared" si="13"/>
        <v>76</v>
      </c>
      <c r="F159" s="9"/>
      <c r="G159" s="16"/>
      <c r="H159" s="17"/>
      <c r="I159" s="18"/>
      <c r="J159" s="67"/>
    </row>
    <row r="160" spans="1:10" ht="15.6" x14ac:dyDescent="0.3">
      <c r="A160" s="6"/>
      <c r="B160" s="7" t="s">
        <v>104</v>
      </c>
      <c r="C160" s="7">
        <v>1</v>
      </c>
      <c r="D160" s="7">
        <v>39.99</v>
      </c>
      <c r="E160" s="8">
        <f t="shared" si="13"/>
        <v>39.99</v>
      </c>
      <c r="F160" s="9"/>
      <c r="G160" s="16"/>
      <c r="H160" s="17"/>
      <c r="I160" s="18"/>
      <c r="J160" s="67"/>
    </row>
    <row r="161" spans="1:10" ht="15.6" x14ac:dyDescent="0.3">
      <c r="A161" s="6"/>
      <c r="B161" s="7" t="s">
        <v>105</v>
      </c>
      <c r="C161" s="7">
        <v>3</v>
      </c>
      <c r="D161" s="7">
        <v>28</v>
      </c>
      <c r="E161" s="8">
        <f t="shared" si="13"/>
        <v>84</v>
      </c>
      <c r="F161" s="9"/>
      <c r="G161" s="16"/>
      <c r="H161" s="17"/>
      <c r="I161" s="18"/>
      <c r="J161" s="67"/>
    </row>
    <row r="162" spans="1:10" ht="15.6" x14ac:dyDescent="0.3">
      <c r="A162" s="6"/>
      <c r="B162" s="7" t="s">
        <v>106</v>
      </c>
      <c r="C162" s="7">
        <v>3</v>
      </c>
      <c r="D162" s="7">
        <v>20</v>
      </c>
      <c r="E162" s="8">
        <f t="shared" si="13"/>
        <v>60</v>
      </c>
      <c r="F162" s="9"/>
      <c r="G162" s="16"/>
      <c r="H162" s="17"/>
      <c r="I162" s="18"/>
      <c r="J162" s="67"/>
    </row>
    <row r="163" spans="1:10" ht="15.6" x14ac:dyDescent="0.3">
      <c r="A163" s="6"/>
      <c r="B163" s="7" t="s">
        <v>107</v>
      </c>
      <c r="C163" s="7">
        <v>26</v>
      </c>
      <c r="D163" s="7">
        <v>3.95</v>
      </c>
      <c r="E163" s="8">
        <f t="shared" si="13"/>
        <v>102.7</v>
      </c>
      <c r="F163" s="9"/>
      <c r="G163" s="16"/>
      <c r="H163" s="17"/>
      <c r="I163" s="18"/>
      <c r="J163" s="67"/>
    </row>
    <row r="164" spans="1:10" ht="15.6" x14ac:dyDescent="0.3">
      <c r="A164" s="6"/>
      <c r="B164" s="15"/>
      <c r="C164" s="7"/>
      <c r="D164" s="7"/>
      <c r="E164" s="8">
        <f t="shared" si="13"/>
        <v>0</v>
      </c>
      <c r="F164" s="9"/>
      <c r="G164" s="16"/>
      <c r="H164" s="17"/>
      <c r="I164" s="18"/>
      <c r="J164" s="67"/>
    </row>
    <row r="165" spans="1:10" ht="15.6" x14ac:dyDescent="0.3">
      <c r="A165" s="6"/>
      <c r="B165" s="7" t="s">
        <v>108</v>
      </c>
      <c r="C165" s="7">
        <v>2</v>
      </c>
      <c r="D165" s="7">
        <v>28.99</v>
      </c>
      <c r="E165" s="8">
        <f t="shared" si="13"/>
        <v>57.98</v>
      </c>
      <c r="F165" s="9"/>
      <c r="G165" s="16"/>
      <c r="H165" s="17"/>
      <c r="I165" s="18"/>
      <c r="J165" s="67"/>
    </row>
    <row r="166" spans="1:10" ht="15.6" x14ac:dyDescent="0.3">
      <c r="A166" s="6"/>
      <c r="B166" s="7" t="s">
        <v>109</v>
      </c>
      <c r="C166" s="7">
        <v>1</v>
      </c>
      <c r="D166" s="7">
        <v>2839</v>
      </c>
      <c r="E166" s="8">
        <f t="shared" si="13"/>
        <v>2839</v>
      </c>
      <c r="F166" s="9"/>
      <c r="G166" s="16"/>
      <c r="H166" s="17"/>
      <c r="I166" s="18"/>
      <c r="J166" s="67"/>
    </row>
    <row r="167" spans="1:10" ht="15.6" x14ac:dyDescent="0.3">
      <c r="A167" s="6"/>
      <c r="B167" s="7" t="s">
        <v>110</v>
      </c>
      <c r="C167" s="7">
        <v>8</v>
      </c>
      <c r="D167" s="7">
        <v>158</v>
      </c>
      <c r="E167" s="8">
        <f t="shared" si="13"/>
        <v>1264</v>
      </c>
      <c r="F167" s="9"/>
      <c r="G167" s="16"/>
      <c r="H167" s="17"/>
      <c r="I167" s="18"/>
      <c r="J167" s="67"/>
    </row>
    <row r="168" spans="1:10" ht="15.6" x14ac:dyDescent="0.3">
      <c r="A168" s="6"/>
      <c r="B168" s="7" t="s">
        <v>111</v>
      </c>
      <c r="C168" s="7">
        <v>5</v>
      </c>
      <c r="D168" s="7">
        <v>158</v>
      </c>
      <c r="E168" s="8">
        <f t="shared" si="13"/>
        <v>790</v>
      </c>
      <c r="F168" s="9"/>
      <c r="G168" s="16"/>
      <c r="H168" s="17"/>
      <c r="I168" s="18"/>
      <c r="J168" s="67"/>
    </row>
    <row r="169" spans="1:10" ht="15.6" x14ac:dyDescent="0.3">
      <c r="A169" s="6"/>
      <c r="B169" s="7" t="s">
        <v>112</v>
      </c>
      <c r="C169" s="7">
        <v>6</v>
      </c>
      <c r="D169" s="7">
        <v>140</v>
      </c>
      <c r="E169" s="8">
        <f t="shared" si="13"/>
        <v>840</v>
      </c>
      <c r="F169" s="9"/>
      <c r="G169" s="16"/>
      <c r="H169" s="17"/>
      <c r="I169" s="18"/>
      <c r="J169" s="67"/>
    </row>
    <row r="170" spans="1:10" ht="15.6" x14ac:dyDescent="0.3">
      <c r="A170" s="6"/>
      <c r="B170" s="7" t="s">
        <v>113</v>
      </c>
      <c r="C170" s="7">
        <v>3</v>
      </c>
      <c r="D170" s="7">
        <v>147</v>
      </c>
      <c r="E170" s="8">
        <f t="shared" si="13"/>
        <v>441</v>
      </c>
      <c r="F170" s="9"/>
      <c r="G170" s="16"/>
      <c r="H170" s="17"/>
      <c r="I170" s="18"/>
      <c r="J170" s="67"/>
    </row>
    <row r="171" spans="1:10" ht="15.6" x14ac:dyDescent="0.3">
      <c r="A171" s="6"/>
      <c r="B171" s="7" t="s">
        <v>114</v>
      </c>
      <c r="C171" s="7">
        <v>5</v>
      </c>
      <c r="D171" s="7">
        <v>158</v>
      </c>
      <c r="E171" s="8">
        <f t="shared" si="13"/>
        <v>790</v>
      </c>
      <c r="F171" s="9"/>
      <c r="G171" s="16"/>
      <c r="H171" s="17"/>
      <c r="I171" s="18"/>
      <c r="J171" s="67"/>
    </row>
    <row r="172" spans="1:10" ht="15.6" x14ac:dyDescent="0.3">
      <c r="A172" s="6"/>
      <c r="B172" s="7" t="s">
        <v>115</v>
      </c>
      <c r="C172" s="7">
        <v>1</v>
      </c>
      <c r="D172" s="7">
        <v>195.51</v>
      </c>
      <c r="E172" s="8">
        <f t="shared" si="13"/>
        <v>195.51</v>
      </c>
      <c r="F172" s="9"/>
      <c r="G172" s="16"/>
      <c r="H172" s="17"/>
      <c r="I172" s="18"/>
      <c r="J172" s="67"/>
    </row>
    <row r="173" spans="1:10" ht="15.6" x14ac:dyDescent="0.3">
      <c r="A173" s="6"/>
      <c r="B173" s="7" t="s">
        <v>116</v>
      </c>
      <c r="C173" s="7">
        <v>1</v>
      </c>
      <c r="D173" s="7">
        <v>195.51</v>
      </c>
      <c r="E173" s="8">
        <f t="shared" si="13"/>
        <v>195.51</v>
      </c>
      <c r="F173" s="9"/>
      <c r="G173" s="16"/>
      <c r="H173" s="17"/>
      <c r="I173" s="18"/>
      <c r="J173" s="67"/>
    </row>
    <row r="174" spans="1:10" ht="15.6" x14ac:dyDescent="0.3">
      <c r="A174" s="6"/>
      <c r="B174" s="7" t="s">
        <v>93</v>
      </c>
      <c r="C174" s="7">
        <v>1</v>
      </c>
      <c r="D174" s="7">
        <v>99.75</v>
      </c>
      <c r="E174" s="8">
        <f t="shared" si="13"/>
        <v>99.75</v>
      </c>
      <c r="F174" s="9"/>
      <c r="G174" s="16"/>
      <c r="H174" s="17"/>
      <c r="I174" s="18"/>
      <c r="J174" s="67"/>
    </row>
    <row r="175" spans="1:10" ht="15.6" x14ac:dyDescent="0.3">
      <c r="A175" s="6"/>
      <c r="B175" s="7" t="s">
        <v>117</v>
      </c>
      <c r="C175" s="7">
        <v>1</v>
      </c>
      <c r="D175" s="7">
        <v>195.51</v>
      </c>
      <c r="E175" s="8">
        <f t="shared" si="13"/>
        <v>195.51</v>
      </c>
      <c r="F175" s="9"/>
      <c r="G175" s="16"/>
      <c r="H175" s="17"/>
      <c r="I175" s="18"/>
      <c r="J175" s="67"/>
    </row>
    <row r="176" spans="1:10" ht="15.6" x14ac:dyDescent="0.3">
      <c r="A176" s="6"/>
      <c r="B176" s="7" t="s">
        <v>118</v>
      </c>
      <c r="C176" s="7">
        <v>1</v>
      </c>
      <c r="D176" s="7">
        <v>99.75</v>
      </c>
      <c r="E176" s="8">
        <f t="shared" si="13"/>
        <v>99.75</v>
      </c>
      <c r="F176" s="9"/>
      <c r="G176" s="16"/>
      <c r="H176" s="17"/>
      <c r="I176" s="18"/>
      <c r="J176" s="67"/>
    </row>
    <row r="177" spans="1:10" ht="15.6" x14ac:dyDescent="0.3">
      <c r="A177" s="6"/>
      <c r="B177" s="7" t="s">
        <v>119</v>
      </c>
      <c r="C177" s="22"/>
      <c r="D177" s="7">
        <v>2.59</v>
      </c>
      <c r="E177" s="19">
        <v>404.97</v>
      </c>
      <c r="F177" s="9"/>
      <c r="G177" s="16"/>
      <c r="H177" s="17"/>
      <c r="I177" s="18"/>
      <c r="J177" s="67"/>
    </row>
    <row r="178" spans="1:10" ht="15.6" x14ac:dyDescent="0.3">
      <c r="A178" s="6"/>
      <c r="B178" s="7" t="s">
        <v>100</v>
      </c>
      <c r="C178" s="7">
        <v>2</v>
      </c>
      <c r="D178" s="7">
        <v>56.99</v>
      </c>
      <c r="E178" s="8">
        <f>C178*D178</f>
        <v>113.98</v>
      </c>
      <c r="F178" s="9"/>
      <c r="G178" s="16"/>
      <c r="H178" s="17"/>
      <c r="I178" s="18"/>
      <c r="J178" s="67"/>
    </row>
    <row r="179" spans="1:10" ht="15.6" x14ac:dyDescent="0.3">
      <c r="A179" s="6"/>
      <c r="B179" s="7" t="s">
        <v>98</v>
      </c>
      <c r="C179" s="7">
        <v>4</v>
      </c>
      <c r="D179" s="7">
        <v>44.95</v>
      </c>
      <c r="E179" s="8">
        <f>C179*D179+5</f>
        <v>184.8</v>
      </c>
      <c r="F179" s="9"/>
      <c r="G179" s="16"/>
      <c r="H179" s="17"/>
      <c r="I179" s="18"/>
      <c r="J179" s="67"/>
    </row>
    <row r="180" spans="1:10" ht="15.6" x14ac:dyDescent="0.3">
      <c r="A180" s="6"/>
      <c r="B180" s="7" t="s">
        <v>120</v>
      </c>
      <c r="C180" s="7">
        <v>32</v>
      </c>
      <c r="D180" s="7">
        <v>36.67</v>
      </c>
      <c r="E180" s="8">
        <f t="shared" ref="E180:E211" si="14">C180*D180</f>
        <v>1173.44</v>
      </c>
      <c r="F180" s="9"/>
      <c r="G180" s="16"/>
      <c r="H180" s="17"/>
      <c r="I180" s="18"/>
      <c r="J180" s="67"/>
    </row>
    <row r="181" spans="1:10" ht="15.6" x14ac:dyDescent="0.3">
      <c r="A181" s="6"/>
      <c r="B181" s="7" t="s">
        <v>121</v>
      </c>
      <c r="C181" s="7">
        <v>5</v>
      </c>
      <c r="D181" s="7">
        <v>353.98</v>
      </c>
      <c r="E181" s="8">
        <f t="shared" si="14"/>
        <v>1769.9</v>
      </c>
      <c r="F181" s="9"/>
      <c r="G181" s="16"/>
      <c r="H181" s="17"/>
      <c r="I181" s="18"/>
      <c r="J181" s="67"/>
    </row>
    <row r="182" spans="1:10" ht="15.6" x14ac:dyDescent="0.3">
      <c r="A182" s="6"/>
      <c r="B182" s="7" t="s">
        <v>122</v>
      </c>
      <c r="C182" s="7">
        <v>1</v>
      </c>
      <c r="D182" s="7">
        <v>611.79999999999995</v>
      </c>
      <c r="E182" s="8">
        <f t="shared" si="14"/>
        <v>611.79999999999995</v>
      </c>
      <c r="F182" s="9"/>
      <c r="G182" s="16"/>
      <c r="H182" s="17"/>
      <c r="I182" s="18"/>
      <c r="J182" s="67"/>
    </row>
    <row r="183" spans="1:10" ht="15.6" x14ac:dyDescent="0.3">
      <c r="A183" s="6"/>
      <c r="B183" s="7" t="s">
        <v>123</v>
      </c>
      <c r="C183" s="7">
        <v>4</v>
      </c>
      <c r="D183" s="7">
        <v>280</v>
      </c>
      <c r="E183" s="8">
        <f t="shared" si="14"/>
        <v>1120</v>
      </c>
      <c r="F183" s="9"/>
      <c r="G183" s="16"/>
      <c r="H183" s="17"/>
      <c r="I183" s="18"/>
      <c r="J183" s="67"/>
    </row>
    <row r="184" spans="1:10" ht="15.6" x14ac:dyDescent="0.3">
      <c r="A184" s="6"/>
      <c r="B184" s="7" t="s">
        <v>124</v>
      </c>
      <c r="C184" s="7">
        <v>1</v>
      </c>
      <c r="D184" s="7">
        <v>31.21</v>
      </c>
      <c r="E184" s="8">
        <f t="shared" si="14"/>
        <v>31.21</v>
      </c>
      <c r="F184" s="9"/>
      <c r="G184" s="16"/>
      <c r="H184" s="17"/>
      <c r="I184" s="18"/>
      <c r="J184" s="67"/>
    </row>
    <row r="185" spans="1:10" ht="15.6" x14ac:dyDescent="0.3">
      <c r="A185" s="6"/>
      <c r="B185" s="7" t="s">
        <v>125</v>
      </c>
      <c r="C185" s="7">
        <v>1</v>
      </c>
      <c r="D185" s="7">
        <v>117.04</v>
      </c>
      <c r="E185" s="8">
        <f t="shared" si="14"/>
        <v>117.04</v>
      </c>
      <c r="F185" s="9"/>
      <c r="G185" s="16"/>
      <c r="H185" s="17"/>
      <c r="I185" s="18"/>
      <c r="J185" s="67"/>
    </row>
    <row r="186" spans="1:10" ht="15.6" x14ac:dyDescent="0.3">
      <c r="A186" s="6"/>
      <c r="B186" s="7" t="s">
        <v>126</v>
      </c>
      <c r="C186" s="7">
        <v>2</v>
      </c>
      <c r="D186" s="7">
        <v>35.1</v>
      </c>
      <c r="E186" s="8">
        <f t="shared" si="14"/>
        <v>70.2</v>
      </c>
      <c r="F186" s="9"/>
      <c r="G186" s="16"/>
      <c r="H186" s="17"/>
      <c r="I186" s="18"/>
      <c r="J186" s="67"/>
    </row>
    <row r="187" spans="1:10" ht="15.6" x14ac:dyDescent="0.3">
      <c r="A187" s="6"/>
      <c r="B187" s="7" t="s">
        <v>126</v>
      </c>
      <c r="C187" s="7">
        <v>1</v>
      </c>
      <c r="D187" s="7">
        <v>35.1</v>
      </c>
      <c r="E187" s="8">
        <f t="shared" si="14"/>
        <v>35.1</v>
      </c>
      <c r="F187" s="9"/>
      <c r="G187" s="16"/>
      <c r="H187" s="17"/>
      <c r="I187" s="18"/>
      <c r="J187" s="67"/>
    </row>
    <row r="188" spans="1:10" ht="15.6" x14ac:dyDescent="0.3">
      <c r="A188" s="6"/>
      <c r="B188" s="7" t="s">
        <v>127</v>
      </c>
      <c r="C188" s="7">
        <v>1</v>
      </c>
      <c r="D188" s="7">
        <v>39.01</v>
      </c>
      <c r="E188" s="8">
        <f t="shared" si="14"/>
        <v>39.01</v>
      </c>
      <c r="F188" s="9"/>
      <c r="G188" s="16"/>
      <c r="H188" s="17"/>
      <c r="I188" s="18"/>
      <c r="J188" s="67"/>
    </row>
    <row r="189" spans="1:10" ht="15.6" x14ac:dyDescent="0.3">
      <c r="A189" s="6"/>
      <c r="B189" s="7" t="s">
        <v>127</v>
      </c>
      <c r="C189" s="7">
        <v>7</v>
      </c>
      <c r="D189" s="7">
        <v>39.01</v>
      </c>
      <c r="E189" s="8">
        <f t="shared" si="14"/>
        <v>273.07</v>
      </c>
      <c r="F189" s="9"/>
      <c r="G189" s="16"/>
      <c r="H189" s="17"/>
      <c r="I189" s="18"/>
      <c r="J189" s="67"/>
    </row>
    <row r="190" spans="1:10" ht="15.6" x14ac:dyDescent="0.3">
      <c r="A190" s="6"/>
      <c r="B190" s="7" t="s">
        <v>127</v>
      </c>
      <c r="C190" s="7">
        <v>2</v>
      </c>
      <c r="D190" s="7">
        <v>39.01</v>
      </c>
      <c r="E190" s="8">
        <f t="shared" si="14"/>
        <v>78.02</v>
      </c>
      <c r="F190" s="9"/>
      <c r="G190" s="16"/>
      <c r="H190" s="17"/>
      <c r="I190" s="18"/>
      <c r="J190" s="67"/>
    </row>
    <row r="191" spans="1:10" ht="15.6" x14ac:dyDescent="0.3">
      <c r="A191" s="6"/>
      <c r="B191" s="7" t="s">
        <v>128</v>
      </c>
      <c r="C191" s="7">
        <v>8</v>
      </c>
      <c r="D191" s="7">
        <v>71.25</v>
      </c>
      <c r="E191" s="8">
        <f t="shared" si="14"/>
        <v>570</v>
      </c>
      <c r="F191" s="9"/>
      <c r="G191" s="16"/>
      <c r="H191" s="17"/>
      <c r="I191" s="18"/>
      <c r="J191" s="67"/>
    </row>
    <row r="192" spans="1:10" ht="15.6" x14ac:dyDescent="0.3">
      <c r="A192" s="6"/>
      <c r="B192" s="7" t="s">
        <v>129</v>
      </c>
      <c r="C192" s="7">
        <v>12</v>
      </c>
      <c r="D192" s="7">
        <v>13.89</v>
      </c>
      <c r="E192" s="8">
        <f t="shared" si="14"/>
        <v>166.68</v>
      </c>
      <c r="F192" s="9"/>
      <c r="G192" s="16"/>
      <c r="H192" s="17"/>
      <c r="I192" s="18"/>
      <c r="J192" s="67"/>
    </row>
    <row r="193" spans="1:10" ht="15.6" x14ac:dyDescent="0.3">
      <c r="A193" s="6"/>
      <c r="B193" s="15"/>
      <c r="C193" s="7"/>
      <c r="D193" s="7"/>
      <c r="E193" s="8">
        <f t="shared" si="14"/>
        <v>0</v>
      </c>
      <c r="F193" s="9"/>
      <c r="G193" s="16"/>
      <c r="H193" s="17"/>
      <c r="I193" s="18"/>
      <c r="J193" s="67"/>
    </row>
    <row r="194" spans="1:10" ht="15.6" x14ac:dyDescent="0.3">
      <c r="A194" s="6"/>
      <c r="B194" s="7" t="s">
        <v>130</v>
      </c>
      <c r="C194" s="7">
        <v>3</v>
      </c>
      <c r="D194" s="7">
        <v>23.51</v>
      </c>
      <c r="E194" s="8">
        <f t="shared" si="14"/>
        <v>70.53</v>
      </c>
      <c r="F194" s="9"/>
      <c r="G194" s="16"/>
      <c r="H194" s="17"/>
      <c r="I194" s="18"/>
      <c r="J194" s="67"/>
    </row>
    <row r="195" spans="1:10" ht="15.6" x14ac:dyDescent="0.3">
      <c r="A195" s="6"/>
      <c r="B195" s="7" t="s">
        <v>131</v>
      </c>
      <c r="C195" s="7">
        <v>5</v>
      </c>
      <c r="D195" s="7">
        <v>18.170000000000002</v>
      </c>
      <c r="E195" s="8">
        <f t="shared" si="14"/>
        <v>90.850000000000009</v>
      </c>
      <c r="F195" s="9"/>
      <c r="G195" s="16"/>
      <c r="H195" s="17"/>
      <c r="I195" s="18"/>
      <c r="J195" s="67"/>
    </row>
    <row r="196" spans="1:10" ht="15.6" x14ac:dyDescent="0.3">
      <c r="A196" s="6"/>
      <c r="B196" s="7" t="s">
        <v>132</v>
      </c>
      <c r="C196" s="7">
        <v>1</v>
      </c>
      <c r="D196" s="7">
        <v>50.2</v>
      </c>
      <c r="E196" s="8">
        <f t="shared" si="14"/>
        <v>50.2</v>
      </c>
      <c r="F196" s="9"/>
      <c r="G196" s="16"/>
      <c r="H196" s="17"/>
      <c r="I196" s="18"/>
      <c r="J196" s="67"/>
    </row>
    <row r="197" spans="1:10" ht="15.6" x14ac:dyDescent="0.3">
      <c r="A197" s="6"/>
      <c r="B197" s="7" t="s">
        <v>133</v>
      </c>
      <c r="C197" s="7">
        <v>6</v>
      </c>
      <c r="D197" s="7">
        <v>26.71</v>
      </c>
      <c r="E197" s="8">
        <f t="shared" si="14"/>
        <v>160.26</v>
      </c>
      <c r="F197" s="9"/>
      <c r="G197" s="16"/>
      <c r="H197" s="17"/>
      <c r="I197" s="18"/>
      <c r="J197" s="67"/>
    </row>
    <row r="198" spans="1:10" ht="15.6" x14ac:dyDescent="0.3">
      <c r="A198" s="6"/>
      <c r="B198" s="7" t="s">
        <v>134</v>
      </c>
      <c r="C198" s="7">
        <v>15</v>
      </c>
      <c r="D198" s="7">
        <v>17.63</v>
      </c>
      <c r="E198" s="8">
        <f t="shared" si="14"/>
        <v>264.45</v>
      </c>
      <c r="F198" s="9"/>
      <c r="G198" s="16"/>
      <c r="H198" s="17"/>
      <c r="I198" s="18"/>
      <c r="J198" s="67"/>
    </row>
    <row r="199" spans="1:10" ht="15.6" x14ac:dyDescent="0.3">
      <c r="A199" s="6"/>
      <c r="B199" s="7" t="s">
        <v>135</v>
      </c>
      <c r="C199" s="7">
        <v>9</v>
      </c>
      <c r="D199" s="7">
        <v>44.57</v>
      </c>
      <c r="E199" s="8">
        <f t="shared" si="14"/>
        <v>401.13</v>
      </c>
      <c r="F199" s="9"/>
      <c r="G199" s="16"/>
      <c r="H199" s="17"/>
      <c r="I199" s="18"/>
      <c r="J199" s="67"/>
    </row>
    <row r="200" spans="1:10" ht="15.6" x14ac:dyDescent="0.3">
      <c r="A200" s="6"/>
      <c r="B200" s="7" t="s">
        <v>136</v>
      </c>
      <c r="C200" s="7">
        <v>13</v>
      </c>
      <c r="D200" s="7">
        <v>39.74</v>
      </c>
      <c r="E200" s="8">
        <f t="shared" si="14"/>
        <v>516.62</v>
      </c>
      <c r="F200" s="9"/>
      <c r="G200" s="16"/>
      <c r="H200" s="17"/>
      <c r="I200" s="18"/>
      <c r="J200" s="67"/>
    </row>
    <row r="201" spans="1:10" ht="15.6" x14ac:dyDescent="0.3">
      <c r="A201" s="6"/>
      <c r="B201" s="7" t="s">
        <v>137</v>
      </c>
      <c r="C201" s="7">
        <v>2</v>
      </c>
      <c r="D201" s="7">
        <v>356.65</v>
      </c>
      <c r="E201" s="8">
        <f t="shared" si="14"/>
        <v>713.3</v>
      </c>
      <c r="F201" s="9"/>
      <c r="G201" s="16"/>
      <c r="H201" s="17"/>
      <c r="I201" s="18"/>
      <c r="J201" s="67"/>
    </row>
    <row r="202" spans="1:10" ht="15.6" x14ac:dyDescent="0.3">
      <c r="A202" s="6"/>
      <c r="B202" s="7" t="s">
        <v>138</v>
      </c>
      <c r="C202" s="7">
        <v>2</v>
      </c>
      <c r="D202" s="7">
        <v>452.8</v>
      </c>
      <c r="E202" s="8">
        <f t="shared" si="14"/>
        <v>905.6</v>
      </c>
      <c r="F202" s="9"/>
      <c r="G202" s="16"/>
      <c r="H202" s="17"/>
      <c r="I202" s="18"/>
      <c r="J202" s="67"/>
    </row>
    <row r="203" spans="1:10" ht="15.6" x14ac:dyDescent="0.3">
      <c r="A203" s="6"/>
      <c r="B203" s="7" t="s">
        <v>139</v>
      </c>
      <c r="C203" s="7">
        <v>2</v>
      </c>
      <c r="D203" s="7">
        <v>500.85</v>
      </c>
      <c r="E203" s="8">
        <f t="shared" si="14"/>
        <v>1001.7</v>
      </c>
      <c r="F203" s="9"/>
      <c r="G203" s="16"/>
      <c r="H203" s="17"/>
      <c r="I203" s="18"/>
      <c r="J203" s="67"/>
    </row>
    <row r="204" spans="1:10" ht="15.6" x14ac:dyDescent="0.3">
      <c r="A204" s="6"/>
      <c r="B204" s="7" t="s">
        <v>140</v>
      </c>
      <c r="C204" s="7">
        <v>5</v>
      </c>
      <c r="D204" s="7">
        <v>467</v>
      </c>
      <c r="E204" s="8">
        <f t="shared" si="14"/>
        <v>2335</v>
      </c>
      <c r="F204" s="9"/>
      <c r="G204" s="16"/>
      <c r="H204" s="17"/>
      <c r="I204" s="18"/>
      <c r="J204" s="67"/>
    </row>
    <row r="205" spans="1:10" ht="15.6" x14ac:dyDescent="0.3">
      <c r="A205" s="6"/>
      <c r="B205" s="7" t="s">
        <v>141</v>
      </c>
      <c r="C205" s="7">
        <v>6</v>
      </c>
      <c r="D205" s="7">
        <v>1180.5</v>
      </c>
      <c r="E205" s="8">
        <f t="shared" si="14"/>
        <v>7083</v>
      </c>
      <c r="F205" s="9"/>
      <c r="G205" s="16"/>
      <c r="H205" s="17"/>
      <c r="I205" s="18"/>
      <c r="J205" s="67"/>
    </row>
    <row r="206" spans="1:10" ht="15.6" x14ac:dyDescent="0.3">
      <c r="A206" s="6"/>
      <c r="B206" s="7" t="s">
        <v>142</v>
      </c>
      <c r="C206" s="7">
        <v>1</v>
      </c>
      <c r="D206" s="7">
        <v>111.76</v>
      </c>
      <c r="E206" s="8">
        <f t="shared" si="14"/>
        <v>111.76</v>
      </c>
      <c r="F206" s="9"/>
      <c r="G206" s="16"/>
      <c r="H206" s="17"/>
      <c r="I206" s="18"/>
      <c r="J206" s="67"/>
    </row>
    <row r="207" spans="1:10" ht="15.6" x14ac:dyDescent="0.3">
      <c r="A207" s="6"/>
      <c r="B207" s="7" t="s">
        <v>143</v>
      </c>
      <c r="C207" s="7">
        <v>1</v>
      </c>
      <c r="D207" s="7">
        <v>65</v>
      </c>
      <c r="E207" s="8">
        <f t="shared" si="14"/>
        <v>65</v>
      </c>
      <c r="F207" s="9"/>
      <c r="G207" s="16"/>
      <c r="H207" s="17"/>
      <c r="I207" s="18"/>
      <c r="J207" s="67"/>
    </row>
    <row r="208" spans="1:10" ht="15.6" x14ac:dyDescent="0.3">
      <c r="A208" s="6"/>
      <c r="B208" s="7" t="s">
        <v>144</v>
      </c>
      <c r="C208" s="7">
        <v>7</v>
      </c>
      <c r="D208" s="7">
        <v>266.10000000000002</v>
      </c>
      <c r="E208" s="8">
        <f t="shared" si="14"/>
        <v>1862.7000000000003</v>
      </c>
      <c r="F208" s="9"/>
      <c r="G208" s="16"/>
      <c r="H208" s="17"/>
      <c r="I208" s="18"/>
      <c r="J208" s="67"/>
    </row>
    <row r="209" spans="1:10" ht="15.6" x14ac:dyDescent="0.3">
      <c r="A209" s="6"/>
      <c r="B209" s="7" t="s">
        <v>145</v>
      </c>
      <c r="C209" s="7">
        <v>1</v>
      </c>
      <c r="D209" s="7">
        <v>59</v>
      </c>
      <c r="E209" s="8">
        <f t="shared" si="14"/>
        <v>59</v>
      </c>
      <c r="F209" s="9"/>
      <c r="G209" s="16"/>
      <c r="H209" s="17"/>
      <c r="I209" s="18"/>
      <c r="J209" s="67"/>
    </row>
    <row r="210" spans="1:10" ht="15.6" x14ac:dyDescent="0.3">
      <c r="A210" s="6"/>
      <c r="B210" s="7" t="s">
        <v>146</v>
      </c>
      <c r="C210" s="7">
        <v>1</v>
      </c>
      <c r="D210" s="7">
        <v>15</v>
      </c>
      <c r="E210" s="8">
        <f t="shared" si="14"/>
        <v>15</v>
      </c>
      <c r="F210" s="9"/>
      <c r="G210" s="16"/>
      <c r="H210" s="17"/>
      <c r="I210" s="18"/>
      <c r="J210" s="67"/>
    </row>
    <row r="211" spans="1:10" ht="15.6" x14ac:dyDescent="0.3">
      <c r="A211" s="6"/>
      <c r="B211" s="7" t="s">
        <v>147</v>
      </c>
      <c r="C211" s="7">
        <v>3</v>
      </c>
      <c r="D211" s="7">
        <v>378.91</v>
      </c>
      <c r="E211" s="8">
        <f t="shared" si="14"/>
        <v>1136.73</v>
      </c>
      <c r="F211" s="9"/>
      <c r="G211" s="16"/>
      <c r="H211" s="17"/>
      <c r="I211" s="18"/>
      <c r="J211" s="67"/>
    </row>
    <row r="212" spans="1:10" ht="15.6" x14ac:dyDescent="0.3">
      <c r="A212" s="6"/>
      <c r="B212" s="7" t="s">
        <v>148</v>
      </c>
      <c r="C212" s="7">
        <v>2</v>
      </c>
      <c r="D212" s="7">
        <v>26.12</v>
      </c>
      <c r="E212" s="8">
        <f t="shared" ref="E212:E243" si="15">C212*D212</f>
        <v>52.24</v>
      </c>
      <c r="F212" s="9"/>
      <c r="G212" s="16"/>
      <c r="H212" s="17"/>
      <c r="I212" s="18"/>
      <c r="J212" s="67"/>
    </row>
    <row r="213" spans="1:10" ht="15.6" x14ac:dyDescent="0.3">
      <c r="A213" s="6"/>
      <c r="B213" s="7" t="s">
        <v>149</v>
      </c>
      <c r="C213" s="7">
        <v>1</v>
      </c>
      <c r="D213" s="7">
        <v>2839</v>
      </c>
      <c r="E213" s="8">
        <f t="shared" si="15"/>
        <v>2839</v>
      </c>
      <c r="F213" s="9"/>
      <c r="G213" s="16"/>
      <c r="H213" s="17"/>
      <c r="I213" s="18"/>
      <c r="J213" s="67"/>
    </row>
    <row r="214" spans="1:10" ht="15.6" x14ac:dyDescent="0.3">
      <c r="A214" s="6"/>
      <c r="B214" s="7" t="s">
        <v>150</v>
      </c>
      <c r="C214" s="7">
        <v>3</v>
      </c>
      <c r="D214" s="7">
        <v>158</v>
      </c>
      <c r="E214" s="8">
        <f t="shared" si="15"/>
        <v>474</v>
      </c>
      <c r="F214" s="9"/>
      <c r="G214" s="16"/>
      <c r="H214" s="17"/>
      <c r="I214" s="18"/>
      <c r="J214" s="67"/>
    </row>
    <row r="215" spans="1:10" ht="15.6" x14ac:dyDescent="0.3">
      <c r="A215" s="6"/>
      <c r="B215" s="7" t="s">
        <v>151</v>
      </c>
      <c r="C215" s="7">
        <v>3</v>
      </c>
      <c r="D215" s="7">
        <v>66.849999999999994</v>
      </c>
      <c r="E215" s="8">
        <f t="shared" si="15"/>
        <v>200.54999999999998</v>
      </c>
      <c r="F215" s="9"/>
      <c r="G215" s="16"/>
      <c r="H215" s="17"/>
      <c r="I215" s="18"/>
      <c r="J215" s="67"/>
    </row>
    <row r="216" spans="1:10" ht="15.6" x14ac:dyDescent="0.3">
      <c r="A216" s="6"/>
      <c r="B216" s="7" t="s">
        <v>152</v>
      </c>
      <c r="C216" s="7">
        <v>2</v>
      </c>
      <c r="D216" s="7">
        <v>97.1</v>
      </c>
      <c r="E216" s="8">
        <f t="shared" si="15"/>
        <v>194.2</v>
      </c>
      <c r="F216" s="9"/>
      <c r="G216" s="16"/>
      <c r="H216" s="17"/>
      <c r="I216" s="18"/>
      <c r="J216" s="67"/>
    </row>
    <row r="217" spans="1:10" ht="15.6" x14ac:dyDescent="0.3">
      <c r="A217" s="6"/>
      <c r="B217" s="7" t="s">
        <v>153</v>
      </c>
      <c r="C217" s="7">
        <v>6</v>
      </c>
      <c r="D217" s="7">
        <v>443.33</v>
      </c>
      <c r="E217" s="8">
        <f t="shared" si="15"/>
        <v>2659.98</v>
      </c>
      <c r="F217" s="9"/>
      <c r="G217" s="16"/>
      <c r="H217" s="17"/>
      <c r="I217" s="18"/>
      <c r="J217" s="67"/>
    </row>
    <row r="218" spans="1:10" ht="15.6" x14ac:dyDescent="0.3">
      <c r="A218" s="6"/>
      <c r="B218" s="7" t="s">
        <v>154</v>
      </c>
      <c r="C218" s="7">
        <v>1</v>
      </c>
      <c r="D218" s="7">
        <v>326.67</v>
      </c>
      <c r="E218" s="8">
        <f t="shared" si="15"/>
        <v>326.67</v>
      </c>
      <c r="F218" s="9"/>
      <c r="G218" s="16"/>
      <c r="H218" s="17"/>
      <c r="I218" s="18"/>
      <c r="J218" s="67"/>
    </row>
    <row r="219" spans="1:10" ht="15.6" x14ac:dyDescent="0.3">
      <c r="A219" s="6"/>
      <c r="B219" s="7" t="s">
        <v>155</v>
      </c>
      <c r="C219" s="7">
        <v>5</v>
      </c>
      <c r="D219" s="7">
        <v>326.67</v>
      </c>
      <c r="E219" s="8">
        <f t="shared" si="15"/>
        <v>1633.3500000000001</v>
      </c>
      <c r="F219" s="9"/>
      <c r="G219" s="16"/>
      <c r="H219" s="17"/>
      <c r="I219" s="18"/>
      <c r="J219" s="67"/>
    </row>
    <row r="220" spans="1:10" ht="15.6" x14ac:dyDescent="0.3">
      <c r="A220" s="6"/>
      <c r="B220" s="7" t="s">
        <v>156</v>
      </c>
      <c r="C220" s="7">
        <v>5</v>
      </c>
      <c r="D220" s="7">
        <v>87.99</v>
      </c>
      <c r="E220" s="8">
        <f t="shared" si="15"/>
        <v>439.95</v>
      </c>
      <c r="F220" s="9"/>
      <c r="G220" s="16"/>
      <c r="H220" s="17"/>
      <c r="I220" s="18"/>
      <c r="J220" s="67"/>
    </row>
    <row r="221" spans="1:10" ht="15.6" x14ac:dyDescent="0.3">
      <c r="A221" s="6"/>
      <c r="B221" s="7" t="s">
        <v>157</v>
      </c>
      <c r="C221" s="7">
        <v>4</v>
      </c>
      <c r="D221" s="7">
        <v>320</v>
      </c>
      <c r="E221" s="8">
        <f t="shared" si="15"/>
        <v>1280</v>
      </c>
      <c r="F221" s="9"/>
      <c r="G221" s="16"/>
      <c r="H221" s="17"/>
      <c r="I221" s="18"/>
      <c r="J221" s="67"/>
    </row>
    <row r="222" spans="1:10" ht="15.6" x14ac:dyDescent="0.3">
      <c r="A222" s="6"/>
      <c r="B222" s="7" t="s">
        <v>158</v>
      </c>
      <c r="C222" s="7">
        <v>1</v>
      </c>
      <c r="D222" s="7">
        <v>425</v>
      </c>
      <c r="E222" s="8">
        <f t="shared" si="15"/>
        <v>425</v>
      </c>
      <c r="F222" s="9"/>
      <c r="G222" s="16"/>
      <c r="H222" s="17"/>
      <c r="I222" s="18"/>
      <c r="J222" s="67"/>
    </row>
    <row r="223" spans="1:10" ht="15.6" x14ac:dyDescent="0.3">
      <c r="A223" s="6"/>
      <c r="B223" s="7" t="s">
        <v>159</v>
      </c>
      <c r="C223" s="7">
        <v>3</v>
      </c>
      <c r="D223" s="7">
        <v>184.74</v>
      </c>
      <c r="E223" s="8">
        <f t="shared" si="15"/>
        <v>554.22</v>
      </c>
      <c r="F223" s="9"/>
      <c r="G223" s="16"/>
      <c r="H223" s="17"/>
      <c r="I223" s="18"/>
      <c r="J223" s="67"/>
    </row>
    <row r="224" spans="1:10" ht="15.6" x14ac:dyDescent="0.3">
      <c r="A224" s="6"/>
      <c r="B224" s="15"/>
      <c r="C224" s="7"/>
      <c r="D224" s="7"/>
      <c r="E224" s="8">
        <f t="shared" si="15"/>
        <v>0</v>
      </c>
      <c r="F224" s="9"/>
      <c r="G224" s="16"/>
      <c r="H224" s="17"/>
      <c r="I224" s="18"/>
      <c r="J224" s="67"/>
    </row>
    <row r="225" spans="1:10" ht="15.6" x14ac:dyDescent="0.3">
      <c r="A225" s="6"/>
      <c r="B225" s="7" t="s">
        <v>160</v>
      </c>
      <c r="C225" s="7">
        <v>1</v>
      </c>
      <c r="D225" s="7">
        <v>612</v>
      </c>
      <c r="E225" s="8">
        <f t="shared" si="15"/>
        <v>612</v>
      </c>
      <c r="F225" s="9"/>
      <c r="G225" s="16"/>
      <c r="H225" s="17"/>
      <c r="I225" s="18"/>
      <c r="J225" s="67"/>
    </row>
    <row r="226" spans="1:10" ht="15.6" x14ac:dyDescent="0.3">
      <c r="A226" s="6"/>
      <c r="B226" s="7" t="s">
        <v>161</v>
      </c>
      <c r="C226" s="7">
        <v>3</v>
      </c>
      <c r="D226" s="7">
        <v>74.989999999999995</v>
      </c>
      <c r="E226" s="8">
        <f t="shared" si="15"/>
        <v>224.96999999999997</v>
      </c>
      <c r="F226" s="9"/>
      <c r="G226" s="16"/>
      <c r="H226" s="17"/>
      <c r="I226" s="18"/>
      <c r="J226" s="67"/>
    </row>
    <row r="227" spans="1:10" ht="15.6" x14ac:dyDescent="0.3">
      <c r="A227" s="6"/>
      <c r="B227" s="7" t="s">
        <v>162</v>
      </c>
      <c r="C227" s="7">
        <v>1</v>
      </c>
      <c r="D227" s="7">
        <v>2246.6</v>
      </c>
      <c r="E227" s="8">
        <f t="shared" si="15"/>
        <v>2246.6</v>
      </c>
      <c r="F227" s="9"/>
      <c r="G227" s="16"/>
      <c r="H227" s="17"/>
      <c r="I227" s="18"/>
      <c r="J227" s="67"/>
    </row>
    <row r="228" spans="1:10" ht="15.6" x14ac:dyDescent="0.3">
      <c r="A228" s="6"/>
      <c r="B228" s="7" t="s">
        <v>163</v>
      </c>
      <c r="C228" s="7">
        <v>14</v>
      </c>
      <c r="D228" s="7">
        <v>890</v>
      </c>
      <c r="E228" s="8">
        <f t="shared" si="15"/>
        <v>12460</v>
      </c>
      <c r="F228" s="9"/>
      <c r="G228" s="16"/>
      <c r="H228" s="17"/>
      <c r="I228" s="18"/>
      <c r="J228" s="67"/>
    </row>
    <row r="229" spans="1:10" ht="15.6" x14ac:dyDescent="0.3">
      <c r="A229" s="6"/>
      <c r="B229" s="7" t="s">
        <v>164</v>
      </c>
      <c r="C229" s="7">
        <v>4</v>
      </c>
      <c r="D229" s="7">
        <v>1148.8499999999999</v>
      </c>
      <c r="E229" s="8">
        <f t="shared" si="15"/>
        <v>4595.3999999999996</v>
      </c>
      <c r="F229" s="9"/>
      <c r="G229" s="16"/>
      <c r="H229" s="17"/>
      <c r="I229" s="18"/>
      <c r="J229" s="67"/>
    </row>
    <row r="230" spans="1:10" ht="15.6" x14ac:dyDescent="0.3">
      <c r="A230" s="6"/>
      <c r="B230" s="7" t="s">
        <v>165</v>
      </c>
      <c r="C230" s="7">
        <v>1</v>
      </c>
      <c r="D230" s="7">
        <v>2365.3000000000002</v>
      </c>
      <c r="E230" s="8">
        <f t="shared" si="15"/>
        <v>2365.3000000000002</v>
      </c>
      <c r="F230" s="9"/>
      <c r="G230" s="16"/>
      <c r="H230" s="17"/>
      <c r="I230" s="18"/>
      <c r="J230" s="67"/>
    </row>
    <row r="231" spans="1:10" ht="15.6" x14ac:dyDescent="0.3">
      <c r="A231" s="6"/>
      <c r="B231" s="7" t="s">
        <v>166</v>
      </c>
      <c r="C231" s="7">
        <v>2</v>
      </c>
      <c r="D231" s="7">
        <v>2021.65</v>
      </c>
      <c r="E231" s="8">
        <f t="shared" si="15"/>
        <v>4043.3</v>
      </c>
      <c r="F231" s="9"/>
      <c r="G231" s="16"/>
      <c r="H231" s="17"/>
      <c r="I231" s="18"/>
      <c r="J231" s="67"/>
    </row>
    <row r="232" spans="1:10" ht="15.6" x14ac:dyDescent="0.3">
      <c r="A232" s="6"/>
      <c r="B232" s="7" t="s">
        <v>167</v>
      </c>
      <c r="C232" s="7">
        <v>2</v>
      </c>
      <c r="D232" s="7">
        <v>2134.1</v>
      </c>
      <c r="E232" s="8">
        <f t="shared" si="15"/>
        <v>4268.2</v>
      </c>
      <c r="F232" s="9"/>
      <c r="G232" s="16"/>
      <c r="H232" s="17"/>
      <c r="I232" s="18"/>
      <c r="J232" s="67"/>
    </row>
    <row r="233" spans="1:10" ht="15.6" x14ac:dyDescent="0.3">
      <c r="A233" s="6"/>
      <c r="B233" s="7" t="s">
        <v>168</v>
      </c>
      <c r="C233" s="7">
        <v>3</v>
      </c>
      <c r="D233" s="7">
        <v>2246.6</v>
      </c>
      <c r="E233" s="8">
        <f t="shared" si="15"/>
        <v>6739.7999999999993</v>
      </c>
      <c r="F233" s="9"/>
      <c r="G233" s="16"/>
      <c r="H233" s="17"/>
      <c r="I233" s="18"/>
      <c r="J233" s="67"/>
    </row>
    <row r="234" spans="1:10" ht="15.6" x14ac:dyDescent="0.3">
      <c r="A234" s="6"/>
      <c r="B234" s="7" t="s">
        <v>165</v>
      </c>
      <c r="C234" s="7">
        <v>1</v>
      </c>
      <c r="D234" s="7">
        <v>2365.3000000000002</v>
      </c>
      <c r="E234" s="8">
        <f t="shared" si="15"/>
        <v>2365.3000000000002</v>
      </c>
      <c r="F234" s="9"/>
      <c r="G234" s="16"/>
      <c r="H234" s="17"/>
      <c r="I234" s="18"/>
      <c r="J234" s="67"/>
    </row>
    <row r="235" spans="1:10" ht="15.6" x14ac:dyDescent="0.3">
      <c r="A235" s="6"/>
      <c r="B235" s="7" t="s">
        <v>167</v>
      </c>
      <c r="C235" s="7">
        <v>1</v>
      </c>
      <c r="D235" s="7">
        <v>2134.1</v>
      </c>
      <c r="E235" s="8">
        <f t="shared" si="15"/>
        <v>2134.1</v>
      </c>
      <c r="F235" s="9"/>
      <c r="G235" s="16"/>
      <c r="H235" s="17"/>
      <c r="I235" s="18"/>
      <c r="J235" s="67"/>
    </row>
    <row r="236" spans="1:10" ht="15.6" x14ac:dyDescent="0.3">
      <c r="A236" s="6"/>
      <c r="B236" s="7" t="s">
        <v>169</v>
      </c>
      <c r="C236" s="7">
        <v>5</v>
      </c>
      <c r="D236" s="7">
        <v>6.37</v>
      </c>
      <c r="E236" s="8">
        <f t="shared" si="15"/>
        <v>31.85</v>
      </c>
      <c r="F236" s="9"/>
      <c r="G236" s="16"/>
      <c r="H236" s="17"/>
      <c r="I236" s="18"/>
      <c r="J236" s="67"/>
    </row>
    <row r="237" spans="1:10" ht="15.6" x14ac:dyDescent="0.3">
      <c r="A237" s="6"/>
      <c r="B237" s="7" t="s">
        <v>170</v>
      </c>
      <c r="C237" s="7">
        <v>1</v>
      </c>
      <c r="D237" s="7">
        <v>17.43</v>
      </c>
      <c r="E237" s="8">
        <f t="shared" si="15"/>
        <v>17.43</v>
      </c>
      <c r="F237" s="9"/>
      <c r="G237" s="16"/>
      <c r="H237" s="17"/>
      <c r="I237" s="18"/>
      <c r="J237" s="67"/>
    </row>
    <row r="238" spans="1:10" ht="15.6" x14ac:dyDescent="0.3">
      <c r="A238" s="6"/>
      <c r="B238" s="7" t="s">
        <v>171</v>
      </c>
      <c r="C238" s="7">
        <v>6</v>
      </c>
      <c r="D238" s="7">
        <v>1155.5999999999999</v>
      </c>
      <c r="E238" s="8">
        <f t="shared" si="15"/>
        <v>6933.5999999999995</v>
      </c>
      <c r="F238" s="9"/>
      <c r="G238" s="16"/>
      <c r="H238" s="17"/>
      <c r="I238" s="18"/>
      <c r="J238" s="67"/>
    </row>
    <row r="239" spans="1:10" ht="15.6" x14ac:dyDescent="0.3">
      <c r="A239" s="6"/>
      <c r="B239" s="7" t="s">
        <v>172</v>
      </c>
      <c r="C239" s="7">
        <v>18</v>
      </c>
      <c r="D239" s="7">
        <v>350</v>
      </c>
      <c r="E239" s="8">
        <f t="shared" si="15"/>
        <v>6300</v>
      </c>
      <c r="F239" s="9"/>
      <c r="G239" s="16"/>
      <c r="H239" s="17"/>
      <c r="I239" s="18"/>
      <c r="J239" s="67"/>
    </row>
    <row r="240" spans="1:10" ht="15.6" x14ac:dyDescent="0.3">
      <c r="A240" s="6"/>
      <c r="B240" s="7" t="s">
        <v>173</v>
      </c>
      <c r="C240" s="7">
        <v>19</v>
      </c>
      <c r="D240" s="7">
        <v>361</v>
      </c>
      <c r="E240" s="8">
        <f t="shared" si="15"/>
        <v>6859</v>
      </c>
      <c r="F240" s="9"/>
      <c r="G240" s="16"/>
      <c r="H240" s="17"/>
      <c r="I240" s="18"/>
      <c r="J240" s="67"/>
    </row>
    <row r="241" spans="1:10" ht="15.6" x14ac:dyDescent="0.3">
      <c r="A241" s="6"/>
      <c r="B241" s="7" t="s">
        <v>174</v>
      </c>
      <c r="C241" s="7">
        <v>15</v>
      </c>
      <c r="D241" s="7">
        <v>290.35000000000002</v>
      </c>
      <c r="E241" s="8">
        <f t="shared" si="15"/>
        <v>4355.25</v>
      </c>
      <c r="F241" s="9"/>
      <c r="G241" s="16"/>
      <c r="H241" s="17"/>
      <c r="I241" s="18"/>
      <c r="J241" s="67"/>
    </row>
    <row r="242" spans="1:10" ht="15.6" x14ac:dyDescent="0.3">
      <c r="A242" s="36"/>
      <c r="B242" s="7" t="s">
        <v>175</v>
      </c>
      <c r="C242" s="7">
        <v>10</v>
      </c>
      <c r="D242" s="7">
        <v>479.35</v>
      </c>
      <c r="E242" s="8">
        <f t="shared" si="15"/>
        <v>4793.5</v>
      </c>
      <c r="F242" s="9"/>
      <c r="G242" s="16"/>
      <c r="H242" s="17"/>
      <c r="I242" s="18"/>
      <c r="J242" s="67"/>
    </row>
    <row r="243" spans="1:10" ht="15.6" x14ac:dyDescent="0.3">
      <c r="A243" s="36"/>
      <c r="B243" s="7" t="s">
        <v>176</v>
      </c>
      <c r="C243" s="7">
        <v>5</v>
      </c>
      <c r="D243" s="7">
        <v>1595</v>
      </c>
      <c r="E243" s="8">
        <f t="shared" si="15"/>
        <v>7975</v>
      </c>
      <c r="F243" s="9"/>
      <c r="G243" s="16"/>
      <c r="H243" s="17"/>
      <c r="I243" s="18"/>
      <c r="J243" s="67"/>
    </row>
    <row r="244" spans="1:10" ht="15.6" x14ac:dyDescent="0.3">
      <c r="A244" s="36"/>
      <c r="B244" s="7" t="s">
        <v>177</v>
      </c>
      <c r="C244" s="7">
        <v>2</v>
      </c>
      <c r="D244" s="7">
        <v>2295</v>
      </c>
      <c r="E244" s="8">
        <f t="shared" ref="E244:E256" si="16">C244*D244</f>
        <v>4590</v>
      </c>
      <c r="F244" s="9"/>
      <c r="G244" s="16"/>
      <c r="H244" s="17"/>
      <c r="I244" s="18"/>
      <c r="J244" s="67"/>
    </row>
    <row r="245" spans="1:10" ht="15.6" x14ac:dyDescent="0.3">
      <c r="A245" s="36"/>
      <c r="B245" s="7" t="s">
        <v>178</v>
      </c>
      <c r="C245" s="7">
        <v>2</v>
      </c>
      <c r="D245" s="7">
        <v>1595</v>
      </c>
      <c r="E245" s="8">
        <f t="shared" si="16"/>
        <v>3190</v>
      </c>
      <c r="F245" s="9"/>
      <c r="G245" s="16"/>
      <c r="H245" s="17"/>
      <c r="I245" s="18"/>
      <c r="J245" s="67"/>
    </row>
    <row r="246" spans="1:10" ht="15.6" x14ac:dyDescent="0.3">
      <c r="A246" s="36"/>
      <c r="B246" s="7" t="s">
        <v>179</v>
      </c>
      <c r="C246" s="7">
        <v>6</v>
      </c>
      <c r="D246" s="7">
        <v>100</v>
      </c>
      <c r="E246" s="8">
        <f t="shared" si="16"/>
        <v>600</v>
      </c>
      <c r="F246" s="9"/>
      <c r="G246" s="16"/>
      <c r="H246" s="17"/>
      <c r="I246" s="18"/>
      <c r="J246" s="67"/>
    </row>
    <row r="247" spans="1:10" ht="15.6" x14ac:dyDescent="0.3">
      <c r="A247" s="36"/>
      <c r="B247" s="7" t="s">
        <v>180</v>
      </c>
      <c r="C247" s="7">
        <v>2</v>
      </c>
      <c r="D247" s="7">
        <v>961.2</v>
      </c>
      <c r="E247" s="8">
        <f t="shared" si="16"/>
        <v>1922.4</v>
      </c>
      <c r="F247" s="9"/>
      <c r="G247" s="16"/>
      <c r="H247" s="17"/>
      <c r="I247" s="18"/>
      <c r="J247" s="67"/>
    </row>
    <row r="248" spans="1:10" ht="15.6" x14ac:dyDescent="0.3">
      <c r="A248" s="36"/>
      <c r="B248" s="7" t="s">
        <v>181</v>
      </c>
      <c r="C248" s="7">
        <v>3</v>
      </c>
      <c r="D248" s="7">
        <v>1154.5</v>
      </c>
      <c r="E248" s="8">
        <f t="shared" si="16"/>
        <v>3463.5</v>
      </c>
      <c r="F248" s="9"/>
      <c r="G248" s="16"/>
      <c r="H248" s="17"/>
      <c r="I248" s="18"/>
      <c r="J248" s="67"/>
    </row>
    <row r="249" spans="1:10" ht="15.6" x14ac:dyDescent="0.3">
      <c r="A249" s="70"/>
      <c r="B249" s="7"/>
      <c r="C249" s="7"/>
      <c r="D249" s="7"/>
      <c r="E249" s="8">
        <f t="shared" si="16"/>
        <v>0</v>
      </c>
      <c r="F249" s="9"/>
      <c r="G249" s="16"/>
      <c r="H249" s="17"/>
      <c r="I249" s="18"/>
      <c r="J249" s="67"/>
    </row>
    <row r="250" spans="1:10" ht="15.6" x14ac:dyDescent="0.3">
      <c r="A250" s="70"/>
      <c r="B250" s="7" t="s">
        <v>182</v>
      </c>
      <c r="C250" s="7">
        <v>10</v>
      </c>
      <c r="D250" s="7">
        <v>649</v>
      </c>
      <c r="E250" s="8">
        <f t="shared" si="16"/>
        <v>6490</v>
      </c>
      <c r="F250" s="9"/>
      <c r="G250" s="16"/>
      <c r="H250" s="17"/>
      <c r="I250" s="28"/>
      <c r="J250" s="67"/>
    </row>
    <row r="251" spans="1:10" ht="15.6" x14ac:dyDescent="0.3">
      <c r="A251" s="70"/>
      <c r="B251" s="77" t="s">
        <v>373</v>
      </c>
      <c r="C251" s="7"/>
      <c r="D251" s="7"/>
      <c r="E251" s="8">
        <f t="shared" si="16"/>
        <v>0</v>
      </c>
      <c r="F251" s="9"/>
      <c r="G251" s="16"/>
      <c r="H251" s="17"/>
      <c r="I251" s="18"/>
      <c r="J251" s="67"/>
    </row>
    <row r="252" spans="1:10" ht="15.6" x14ac:dyDescent="0.3">
      <c r="A252" s="71"/>
      <c r="B252" s="79"/>
      <c r="C252" s="33"/>
      <c r="D252" s="33"/>
      <c r="E252" s="34">
        <f t="shared" si="16"/>
        <v>0</v>
      </c>
      <c r="F252" s="35"/>
      <c r="G252" s="16"/>
      <c r="H252" s="17"/>
      <c r="I252" s="18"/>
      <c r="J252" s="67"/>
    </row>
    <row r="253" spans="1:10" ht="15.6" x14ac:dyDescent="0.3">
      <c r="A253" s="70"/>
      <c r="B253" s="73"/>
      <c r="C253" s="7"/>
      <c r="D253" s="7"/>
      <c r="E253" s="8">
        <f t="shared" si="16"/>
        <v>0</v>
      </c>
      <c r="F253" s="9"/>
      <c r="G253" s="16"/>
      <c r="H253" s="17"/>
      <c r="I253" s="18"/>
      <c r="J253" s="67"/>
    </row>
    <row r="254" spans="1:10" ht="15.6" x14ac:dyDescent="0.3">
      <c r="A254" s="70"/>
      <c r="B254" s="83" t="s">
        <v>183</v>
      </c>
      <c r="C254" s="7"/>
      <c r="D254" s="7"/>
      <c r="E254" s="8">
        <f t="shared" si="16"/>
        <v>0</v>
      </c>
      <c r="F254" s="9"/>
      <c r="G254" s="10">
        <v>1</v>
      </c>
      <c r="H254" s="11">
        <v>57186.080000000002</v>
      </c>
      <c r="I254" s="12">
        <f>+G254*H254</f>
        <v>57186.080000000002</v>
      </c>
      <c r="J254" s="67">
        <f t="shared" ref="J254:J275" si="17">+I254-E254</f>
        <v>57186.080000000002</v>
      </c>
    </row>
    <row r="255" spans="1:10" ht="15.6" x14ac:dyDescent="0.3">
      <c r="A255" s="70"/>
      <c r="B255" s="13" t="s">
        <v>184</v>
      </c>
      <c r="C255" s="7"/>
      <c r="D255" s="7"/>
      <c r="E255" s="8">
        <f t="shared" si="16"/>
        <v>0</v>
      </c>
      <c r="F255" s="9"/>
      <c r="G255" s="10">
        <v>8</v>
      </c>
      <c r="H255" s="11">
        <v>74758.75</v>
      </c>
      <c r="I255" s="12">
        <f>+G255*H255</f>
        <v>598070</v>
      </c>
      <c r="J255" s="67">
        <f t="shared" si="17"/>
        <v>598070</v>
      </c>
    </row>
    <row r="256" spans="1:10" ht="15.6" x14ac:dyDescent="0.3">
      <c r="A256" s="70"/>
      <c r="B256" s="83" t="s">
        <v>186</v>
      </c>
      <c r="C256" s="7"/>
      <c r="D256" s="7"/>
      <c r="E256" s="8">
        <f t="shared" si="16"/>
        <v>0</v>
      </c>
      <c r="F256" s="9"/>
      <c r="G256" s="10">
        <v>1</v>
      </c>
      <c r="H256" s="11">
        <v>28826.91</v>
      </c>
      <c r="I256" s="12">
        <f>+G256*H256</f>
        <v>28826.91</v>
      </c>
      <c r="J256" s="67">
        <f t="shared" si="17"/>
        <v>28826.91</v>
      </c>
    </row>
    <row r="257" spans="1:11" ht="15.6" x14ac:dyDescent="0.3">
      <c r="A257" s="70"/>
      <c r="B257" s="83" t="s">
        <v>190</v>
      </c>
      <c r="C257" s="7"/>
      <c r="D257" s="7"/>
      <c r="E257" s="8"/>
      <c r="F257" s="9"/>
      <c r="G257" s="10">
        <v>2</v>
      </c>
      <c r="H257" s="11">
        <v>28.99</v>
      </c>
      <c r="I257" s="12">
        <f>+G257*H257+8.95</f>
        <v>66.929999999999993</v>
      </c>
      <c r="J257" s="67">
        <f t="shared" si="17"/>
        <v>66.929999999999993</v>
      </c>
    </row>
    <row r="258" spans="1:11" ht="15.6" x14ac:dyDescent="0.3">
      <c r="A258" s="70"/>
      <c r="B258" s="83" t="s">
        <v>191</v>
      </c>
      <c r="C258" s="7"/>
      <c r="D258" s="7"/>
      <c r="E258" s="8"/>
      <c r="F258" s="9"/>
      <c r="G258" s="10">
        <v>14</v>
      </c>
      <c r="H258" s="11">
        <v>749</v>
      </c>
      <c r="I258" s="12">
        <f t="shared" ref="I258:I275" si="18">+G258*H258</f>
        <v>10486</v>
      </c>
      <c r="J258" s="67">
        <f t="shared" si="17"/>
        <v>10486</v>
      </c>
    </row>
    <row r="259" spans="1:11" ht="15.6" x14ac:dyDescent="0.3">
      <c r="A259" s="70"/>
      <c r="B259" s="83" t="s">
        <v>193</v>
      </c>
      <c r="C259" s="7"/>
      <c r="D259" s="7"/>
      <c r="E259" s="8"/>
      <c r="F259" s="9"/>
      <c r="G259" s="10">
        <v>1</v>
      </c>
      <c r="H259" s="11">
        <v>14350</v>
      </c>
      <c r="I259" s="12">
        <f t="shared" si="18"/>
        <v>14350</v>
      </c>
      <c r="J259" s="67">
        <f t="shared" si="17"/>
        <v>14350</v>
      </c>
    </row>
    <row r="260" spans="1:11" ht="15.6" x14ac:dyDescent="0.3">
      <c r="A260" s="70"/>
      <c r="B260" s="83" t="s">
        <v>194</v>
      </c>
      <c r="C260" s="7"/>
      <c r="D260" s="7"/>
      <c r="E260" s="8"/>
      <c r="F260" s="9"/>
      <c r="G260" s="10">
        <v>1</v>
      </c>
      <c r="H260" s="11">
        <v>16503</v>
      </c>
      <c r="I260" s="12">
        <f t="shared" si="18"/>
        <v>16503</v>
      </c>
      <c r="J260" s="67">
        <f t="shared" si="17"/>
        <v>16503</v>
      </c>
    </row>
    <row r="261" spans="1:11" ht="15.6" x14ac:dyDescent="0.3">
      <c r="A261" s="70"/>
      <c r="B261" s="83" t="s">
        <v>195</v>
      </c>
      <c r="C261" s="7"/>
      <c r="D261" s="7"/>
      <c r="E261" s="8"/>
      <c r="F261" s="9"/>
      <c r="G261" s="10">
        <v>13</v>
      </c>
      <c r="H261" s="11">
        <v>1638.02</v>
      </c>
      <c r="I261" s="12">
        <f t="shared" si="18"/>
        <v>21294.26</v>
      </c>
      <c r="J261" s="67">
        <f t="shared" si="17"/>
        <v>21294.26</v>
      </c>
    </row>
    <row r="262" spans="1:11" ht="15.6" x14ac:dyDescent="0.3">
      <c r="A262" s="70"/>
      <c r="B262" s="83" t="s">
        <v>197</v>
      </c>
      <c r="C262" s="7"/>
      <c r="D262" s="7"/>
      <c r="E262" s="8"/>
      <c r="F262" s="9"/>
      <c r="G262" s="37">
        <v>5</v>
      </c>
      <c r="H262" s="37">
        <v>103.31</v>
      </c>
      <c r="I262" s="12">
        <f t="shared" si="18"/>
        <v>516.54999999999995</v>
      </c>
      <c r="J262" s="67">
        <f t="shared" si="17"/>
        <v>516.54999999999995</v>
      </c>
    </row>
    <row r="263" spans="1:11" ht="15.6" x14ac:dyDescent="0.3">
      <c r="A263" s="70"/>
      <c r="B263" s="83" t="s">
        <v>198</v>
      </c>
      <c r="C263" s="7"/>
      <c r="D263" s="7"/>
      <c r="E263" s="8"/>
      <c r="F263" s="9"/>
      <c r="G263" s="37">
        <v>1</v>
      </c>
      <c r="H263" s="37">
        <v>803.59</v>
      </c>
      <c r="I263" s="12">
        <f t="shared" si="18"/>
        <v>803.59</v>
      </c>
      <c r="J263" s="67">
        <f t="shared" si="17"/>
        <v>803.59</v>
      </c>
    </row>
    <row r="264" spans="1:11" ht="15.6" x14ac:dyDescent="0.3">
      <c r="A264" s="70"/>
      <c r="B264" s="83" t="s">
        <v>199</v>
      </c>
      <c r="C264" s="7"/>
      <c r="D264" s="7"/>
      <c r="E264" s="8"/>
      <c r="F264" s="9"/>
      <c r="G264" s="37">
        <v>8</v>
      </c>
      <c r="H264" s="37">
        <v>203.31</v>
      </c>
      <c r="I264" s="12">
        <f t="shared" si="18"/>
        <v>1626.48</v>
      </c>
      <c r="J264" s="67">
        <f t="shared" si="17"/>
        <v>1626.48</v>
      </c>
    </row>
    <row r="265" spans="1:11" ht="15.6" x14ac:dyDescent="0.3">
      <c r="A265" s="70"/>
      <c r="B265" s="83" t="s">
        <v>200</v>
      </c>
      <c r="C265" s="7"/>
      <c r="D265" s="7"/>
      <c r="E265" s="8"/>
      <c r="F265" s="9"/>
      <c r="G265" s="37">
        <v>10</v>
      </c>
      <c r="H265" s="37">
        <v>371.67</v>
      </c>
      <c r="I265" s="12">
        <f t="shared" si="18"/>
        <v>3716.7000000000003</v>
      </c>
      <c r="J265" s="67">
        <f t="shared" si="17"/>
        <v>3716.7000000000003</v>
      </c>
    </row>
    <row r="266" spans="1:11" ht="15.6" x14ac:dyDescent="0.3">
      <c r="A266" s="70"/>
      <c r="B266" s="83" t="s">
        <v>201</v>
      </c>
      <c r="C266" s="7"/>
      <c r="D266" s="7"/>
      <c r="E266" s="8"/>
      <c r="F266" s="9"/>
      <c r="G266" s="37">
        <v>20</v>
      </c>
      <c r="H266" s="37">
        <v>12.47</v>
      </c>
      <c r="I266" s="12">
        <f t="shared" si="18"/>
        <v>249.4</v>
      </c>
      <c r="J266" s="67">
        <f t="shared" si="17"/>
        <v>249.4</v>
      </c>
    </row>
    <row r="267" spans="1:11" ht="15.6" x14ac:dyDescent="0.3">
      <c r="A267" s="70"/>
      <c r="B267" s="83" t="s">
        <v>202</v>
      </c>
      <c r="C267" s="7"/>
      <c r="D267" s="7"/>
      <c r="E267" s="8"/>
      <c r="F267" s="9"/>
      <c r="G267" s="37">
        <v>1</v>
      </c>
      <c r="H267" s="37">
        <v>112.99</v>
      </c>
      <c r="I267" s="12">
        <f t="shared" si="18"/>
        <v>112.99</v>
      </c>
      <c r="J267" s="67">
        <f t="shared" si="17"/>
        <v>112.99</v>
      </c>
    </row>
    <row r="268" spans="1:11" ht="28.8" x14ac:dyDescent="0.3">
      <c r="A268" s="70"/>
      <c r="B268" s="142" t="s">
        <v>203</v>
      </c>
      <c r="C268" s="143"/>
      <c r="D268" s="143"/>
      <c r="E268" s="144"/>
      <c r="F268" s="145"/>
      <c r="G268" s="136">
        <v>2</v>
      </c>
      <c r="H268" s="136">
        <v>2150.0300000000002</v>
      </c>
      <c r="I268" s="146">
        <f>+G268*H268-4300+0.5</f>
        <v>0.56000000000040018</v>
      </c>
      <c r="J268" s="138">
        <f t="shared" si="17"/>
        <v>0.56000000000040018</v>
      </c>
      <c r="K268" s="139" t="s">
        <v>398</v>
      </c>
    </row>
    <row r="269" spans="1:11" ht="15.6" x14ac:dyDescent="0.3">
      <c r="B269" s="83" t="s">
        <v>204</v>
      </c>
      <c r="C269" s="38"/>
      <c r="D269" s="38"/>
      <c r="E269" s="38"/>
      <c r="F269" s="38"/>
      <c r="G269" s="37">
        <v>5</v>
      </c>
      <c r="H269" s="37">
        <v>130.25</v>
      </c>
      <c r="I269" s="12">
        <f t="shared" si="18"/>
        <v>651.25</v>
      </c>
      <c r="J269" s="67">
        <f t="shared" si="17"/>
        <v>651.25</v>
      </c>
    </row>
    <row r="270" spans="1:11" ht="15.6" x14ac:dyDescent="0.3">
      <c r="B270" s="83" t="s">
        <v>205</v>
      </c>
      <c r="C270" s="38"/>
      <c r="D270" s="38"/>
      <c r="E270" s="38"/>
      <c r="F270" s="38"/>
      <c r="G270" s="37">
        <v>10</v>
      </c>
      <c r="H270" s="37">
        <v>24.95</v>
      </c>
      <c r="I270" s="12">
        <f t="shared" si="18"/>
        <v>249.5</v>
      </c>
      <c r="J270" s="67">
        <f t="shared" si="17"/>
        <v>249.5</v>
      </c>
    </row>
    <row r="271" spans="1:11" ht="15.6" x14ac:dyDescent="0.3">
      <c r="B271" s="39" t="s">
        <v>206</v>
      </c>
      <c r="C271" s="38"/>
      <c r="D271" s="38"/>
      <c r="E271" s="38"/>
      <c r="F271" s="38"/>
      <c r="G271" s="37">
        <v>4</v>
      </c>
      <c r="H271" s="37">
        <v>358.79</v>
      </c>
      <c r="I271" s="12">
        <f t="shared" si="18"/>
        <v>1435.16</v>
      </c>
      <c r="J271" s="67">
        <f t="shared" si="17"/>
        <v>1435.16</v>
      </c>
    </row>
    <row r="272" spans="1:11" ht="15.6" x14ac:dyDescent="0.3">
      <c r="B272" s="39" t="s">
        <v>207</v>
      </c>
      <c r="C272" s="38"/>
      <c r="D272" s="38"/>
      <c r="E272" s="38"/>
      <c r="F272" s="38"/>
      <c r="G272" s="37">
        <v>2</v>
      </c>
      <c r="H272" s="37">
        <v>375.35</v>
      </c>
      <c r="I272" s="12">
        <f t="shared" si="18"/>
        <v>750.7</v>
      </c>
      <c r="J272" s="67">
        <f t="shared" si="17"/>
        <v>750.7</v>
      </c>
    </row>
    <row r="273" spans="2:11" ht="15.6" x14ac:dyDescent="0.3">
      <c r="B273" s="39" t="s">
        <v>208</v>
      </c>
      <c r="C273" s="38"/>
      <c r="D273" s="38"/>
      <c r="E273" s="38"/>
      <c r="F273" s="38"/>
      <c r="G273" s="37">
        <v>1</v>
      </c>
      <c r="H273" s="37">
        <v>396.51</v>
      </c>
      <c r="I273" s="12">
        <f t="shared" si="18"/>
        <v>396.51</v>
      </c>
      <c r="J273" s="67">
        <f t="shared" si="17"/>
        <v>396.51</v>
      </c>
    </row>
    <row r="274" spans="2:11" ht="15.6" x14ac:dyDescent="0.3">
      <c r="B274" s="40" t="s">
        <v>209</v>
      </c>
      <c r="C274" s="38"/>
      <c r="D274" s="38"/>
      <c r="E274" s="38"/>
      <c r="F274" s="38"/>
      <c r="G274" s="37">
        <v>10</v>
      </c>
      <c r="H274" s="37">
        <v>151.34</v>
      </c>
      <c r="I274" s="12">
        <f t="shared" si="18"/>
        <v>1513.4</v>
      </c>
      <c r="J274" s="67">
        <f t="shared" si="17"/>
        <v>1513.4</v>
      </c>
    </row>
    <row r="275" spans="2:11" x14ac:dyDescent="0.3">
      <c r="B275" s="123" t="s">
        <v>210</v>
      </c>
      <c r="C275" s="38"/>
      <c r="D275" s="38"/>
      <c r="E275" s="38"/>
      <c r="F275" s="38"/>
      <c r="G275" s="37">
        <v>3</v>
      </c>
      <c r="H275" s="37">
        <v>4201.58</v>
      </c>
      <c r="I275" s="12">
        <f t="shared" si="18"/>
        <v>12604.74</v>
      </c>
      <c r="J275" s="67">
        <f t="shared" si="17"/>
        <v>12604.74</v>
      </c>
    </row>
    <row r="276" spans="2:11" x14ac:dyDescent="0.3">
      <c r="B276" s="42" t="s">
        <v>211</v>
      </c>
      <c r="C276" s="38"/>
      <c r="D276" s="38"/>
      <c r="E276" s="38"/>
      <c r="F276" s="38"/>
      <c r="G276" s="43"/>
      <c r="H276" s="43"/>
      <c r="I276" s="18"/>
      <c r="J276" s="67"/>
      <c r="K276" s="46"/>
    </row>
    <row r="277" spans="2:11" x14ac:dyDescent="0.3">
      <c r="B277" s="44" t="s">
        <v>212</v>
      </c>
      <c r="C277" s="38"/>
      <c r="D277" s="38"/>
      <c r="E277" s="38"/>
      <c r="F277" s="38"/>
      <c r="G277" s="45">
        <v>4</v>
      </c>
      <c r="H277" s="37">
        <v>291.54000000000002</v>
      </c>
      <c r="I277" s="12">
        <f t="shared" ref="I277:I300" si="19">+G277*H277</f>
        <v>1166.1600000000001</v>
      </c>
      <c r="J277" s="67">
        <f t="shared" ref="J277:J300" si="20">+I277-E277</f>
        <v>1166.1600000000001</v>
      </c>
    </row>
    <row r="278" spans="2:11" x14ac:dyDescent="0.3">
      <c r="B278" s="10" t="s">
        <v>213</v>
      </c>
      <c r="C278" s="38"/>
      <c r="D278" s="38"/>
      <c r="E278" s="38"/>
      <c r="F278" s="38"/>
      <c r="G278" s="45">
        <v>100</v>
      </c>
      <c r="H278" s="37">
        <v>129.80000000000001</v>
      </c>
      <c r="I278" s="12">
        <f t="shared" si="19"/>
        <v>12980.000000000002</v>
      </c>
      <c r="J278" s="67">
        <f t="shared" si="20"/>
        <v>12980.000000000002</v>
      </c>
    </row>
    <row r="279" spans="2:11" x14ac:dyDescent="0.3">
      <c r="B279" s="10" t="s">
        <v>214</v>
      </c>
      <c r="C279" s="38"/>
      <c r="D279" s="38"/>
      <c r="E279" s="38"/>
      <c r="F279" s="38"/>
      <c r="G279" s="45">
        <v>300</v>
      </c>
      <c r="H279" s="37">
        <v>48.08</v>
      </c>
      <c r="I279" s="12">
        <f t="shared" si="19"/>
        <v>14424</v>
      </c>
      <c r="J279" s="67">
        <f t="shared" si="20"/>
        <v>14424</v>
      </c>
    </row>
    <row r="280" spans="2:11" x14ac:dyDescent="0.3">
      <c r="B280" s="10" t="s">
        <v>215</v>
      </c>
      <c r="C280" s="38"/>
      <c r="D280" s="38"/>
      <c r="E280" s="38"/>
      <c r="F280" s="38"/>
      <c r="G280" s="45">
        <v>6</v>
      </c>
      <c r="H280" s="37">
        <v>161.69999999999999</v>
      </c>
      <c r="I280" s="12">
        <f t="shared" si="19"/>
        <v>970.19999999999993</v>
      </c>
      <c r="J280" s="67">
        <f t="shared" si="20"/>
        <v>970.19999999999993</v>
      </c>
    </row>
    <row r="281" spans="2:11" x14ac:dyDescent="0.3">
      <c r="B281" s="41" t="s">
        <v>216</v>
      </c>
      <c r="C281" s="38"/>
      <c r="D281" s="38"/>
      <c r="E281" s="38"/>
      <c r="F281" s="38"/>
      <c r="G281" s="45">
        <v>1</v>
      </c>
      <c r="H281" s="37">
        <v>27</v>
      </c>
      <c r="I281" s="12">
        <f t="shared" si="19"/>
        <v>27</v>
      </c>
      <c r="J281" s="67">
        <f t="shared" si="20"/>
        <v>27</v>
      </c>
    </row>
    <row r="282" spans="2:11" x14ac:dyDescent="0.3">
      <c r="B282" s="41" t="s">
        <v>217</v>
      </c>
      <c r="C282" s="38"/>
      <c r="D282" s="38"/>
      <c r="E282" s="38"/>
      <c r="F282" s="38"/>
      <c r="G282" s="45">
        <v>15</v>
      </c>
      <c r="H282" s="37">
        <v>535.5</v>
      </c>
      <c r="I282" s="12">
        <f t="shared" si="19"/>
        <v>8032.5</v>
      </c>
      <c r="J282" s="67">
        <f t="shared" si="20"/>
        <v>8032.5</v>
      </c>
    </row>
    <row r="283" spans="2:11" x14ac:dyDescent="0.3">
      <c r="B283" s="41" t="s">
        <v>218</v>
      </c>
      <c r="C283" s="38"/>
      <c r="D283" s="38"/>
      <c r="E283" s="38"/>
      <c r="F283" s="38"/>
      <c r="G283" s="45">
        <v>12</v>
      </c>
      <c r="H283" s="37">
        <v>775.5</v>
      </c>
      <c r="I283" s="12">
        <f t="shared" si="19"/>
        <v>9306</v>
      </c>
      <c r="J283" s="67">
        <f t="shared" si="20"/>
        <v>9306</v>
      </c>
    </row>
    <row r="284" spans="2:11" x14ac:dyDescent="0.3">
      <c r="B284" s="10" t="s">
        <v>219</v>
      </c>
      <c r="C284" s="38"/>
      <c r="D284" s="38"/>
      <c r="E284" s="38"/>
      <c r="F284" s="38"/>
      <c r="G284" s="45">
        <v>5</v>
      </c>
      <c r="H284" s="37">
        <v>714</v>
      </c>
      <c r="I284" s="12">
        <f t="shared" si="19"/>
        <v>3570</v>
      </c>
      <c r="J284" s="67">
        <f t="shared" si="20"/>
        <v>3570</v>
      </c>
    </row>
    <row r="285" spans="2:11" x14ac:dyDescent="0.3">
      <c r="B285" s="10" t="s">
        <v>220</v>
      </c>
      <c r="C285" s="38"/>
      <c r="D285" s="38"/>
      <c r="E285" s="38"/>
      <c r="F285" s="38"/>
      <c r="G285" s="45">
        <v>1</v>
      </c>
      <c r="H285" s="37">
        <f>654-304.38</f>
        <v>349.62</v>
      </c>
      <c r="I285" s="12">
        <f t="shared" si="19"/>
        <v>349.62</v>
      </c>
      <c r="J285" s="67">
        <f t="shared" si="20"/>
        <v>349.62</v>
      </c>
    </row>
    <row r="286" spans="2:11" x14ac:dyDescent="0.3">
      <c r="B286" s="10" t="s">
        <v>221</v>
      </c>
      <c r="C286" s="38"/>
      <c r="D286" s="38"/>
      <c r="E286" s="38"/>
      <c r="F286" s="38"/>
      <c r="G286" s="45">
        <v>5</v>
      </c>
      <c r="H286" s="37">
        <v>1267</v>
      </c>
      <c r="I286" s="12">
        <f t="shared" si="19"/>
        <v>6335</v>
      </c>
      <c r="J286" s="67">
        <f t="shared" si="20"/>
        <v>6335</v>
      </c>
    </row>
    <row r="287" spans="2:11" x14ac:dyDescent="0.3">
      <c r="B287" s="10" t="s">
        <v>222</v>
      </c>
      <c r="C287" s="38"/>
      <c r="D287" s="38"/>
      <c r="E287" s="38"/>
      <c r="F287" s="38"/>
      <c r="G287" s="45">
        <v>1</v>
      </c>
      <c r="H287" s="37">
        <v>712</v>
      </c>
      <c r="I287" s="12">
        <f t="shared" si="19"/>
        <v>712</v>
      </c>
      <c r="J287" s="67">
        <f t="shared" si="20"/>
        <v>712</v>
      </c>
    </row>
    <row r="288" spans="2:11" x14ac:dyDescent="0.3">
      <c r="B288" s="10" t="s">
        <v>223</v>
      </c>
      <c r="C288" s="38"/>
      <c r="D288" s="38"/>
      <c r="E288" s="38"/>
      <c r="F288" s="38"/>
      <c r="G288" s="45">
        <v>1</v>
      </c>
      <c r="H288" s="37">
        <v>862.5</v>
      </c>
      <c r="I288" s="12">
        <f t="shared" si="19"/>
        <v>862.5</v>
      </c>
      <c r="J288" s="67">
        <f t="shared" si="20"/>
        <v>862.5</v>
      </c>
    </row>
    <row r="289" spans="2:10" x14ac:dyDescent="0.3">
      <c r="B289" s="10" t="s">
        <v>224</v>
      </c>
      <c r="C289" s="38"/>
      <c r="D289" s="38"/>
      <c r="E289" s="38"/>
      <c r="F289" s="38"/>
      <c r="G289" s="45">
        <v>1</v>
      </c>
      <c r="H289" s="37">
        <v>357.5</v>
      </c>
      <c r="I289" s="12">
        <f t="shared" si="19"/>
        <v>357.5</v>
      </c>
      <c r="J289" s="67">
        <f t="shared" si="20"/>
        <v>357.5</v>
      </c>
    </row>
    <row r="290" spans="2:10" x14ac:dyDescent="0.3">
      <c r="B290" s="44" t="s">
        <v>212</v>
      </c>
      <c r="C290" s="38"/>
      <c r="D290" s="38"/>
      <c r="E290" s="38"/>
      <c r="F290" s="38"/>
      <c r="G290" s="45">
        <v>4</v>
      </c>
      <c r="H290" s="37">
        <v>291.54000000000002</v>
      </c>
      <c r="I290" s="12">
        <f t="shared" si="19"/>
        <v>1166.1600000000001</v>
      </c>
      <c r="J290" s="67">
        <f t="shared" si="20"/>
        <v>1166.1600000000001</v>
      </c>
    </row>
    <row r="291" spans="2:10" x14ac:dyDescent="0.3">
      <c r="B291" s="10" t="s">
        <v>225</v>
      </c>
      <c r="C291" s="38"/>
      <c r="D291" s="38"/>
      <c r="E291" s="38"/>
      <c r="F291" s="38"/>
      <c r="G291" s="45">
        <v>200</v>
      </c>
      <c r="H291" s="37">
        <v>115.5</v>
      </c>
      <c r="I291" s="12">
        <f t="shared" si="19"/>
        <v>23100</v>
      </c>
      <c r="J291" s="67">
        <f t="shared" si="20"/>
        <v>23100</v>
      </c>
    </row>
    <row r="292" spans="2:10" ht="28.2" x14ac:dyDescent="0.3">
      <c r="B292" s="44" t="s">
        <v>226</v>
      </c>
      <c r="C292" s="38"/>
      <c r="D292" s="38"/>
      <c r="E292" s="38"/>
      <c r="F292" s="38"/>
      <c r="G292" s="45">
        <v>1</v>
      </c>
      <c r="H292" s="37">
        <v>1356.6</v>
      </c>
      <c r="I292" s="12">
        <f t="shared" si="19"/>
        <v>1356.6</v>
      </c>
      <c r="J292" s="67">
        <f t="shared" si="20"/>
        <v>1356.6</v>
      </c>
    </row>
    <row r="293" spans="2:10" x14ac:dyDescent="0.3">
      <c r="B293" s="44" t="s">
        <v>227</v>
      </c>
      <c r="C293" s="38"/>
      <c r="D293" s="38"/>
      <c r="E293" s="38"/>
      <c r="F293" s="38"/>
      <c r="G293" s="45">
        <v>7</v>
      </c>
      <c r="H293" s="37">
        <v>1046.1500000000001</v>
      </c>
      <c r="I293" s="12">
        <f t="shared" si="19"/>
        <v>7323.0500000000011</v>
      </c>
      <c r="J293" s="67">
        <f t="shared" si="20"/>
        <v>7323.0500000000011</v>
      </c>
    </row>
    <row r="294" spans="2:10" x14ac:dyDescent="0.3">
      <c r="B294" s="10" t="s">
        <v>228</v>
      </c>
      <c r="C294" s="38"/>
      <c r="D294" s="38"/>
      <c r="E294" s="38"/>
      <c r="F294" s="38"/>
      <c r="G294" s="45">
        <v>11</v>
      </c>
      <c r="H294" s="37">
        <v>73.5</v>
      </c>
      <c r="I294" s="12">
        <f t="shared" si="19"/>
        <v>808.5</v>
      </c>
      <c r="J294" s="67">
        <f t="shared" si="20"/>
        <v>808.5</v>
      </c>
    </row>
    <row r="295" spans="2:10" x14ac:dyDescent="0.3">
      <c r="B295" s="10" t="s">
        <v>229</v>
      </c>
      <c r="C295" s="38"/>
      <c r="D295" s="38"/>
      <c r="E295" s="38"/>
      <c r="F295" s="38"/>
      <c r="G295" s="45">
        <v>6</v>
      </c>
      <c r="H295" s="37">
        <v>74</v>
      </c>
      <c r="I295" s="12">
        <f t="shared" si="19"/>
        <v>444</v>
      </c>
      <c r="J295" s="67">
        <f t="shared" si="20"/>
        <v>444</v>
      </c>
    </row>
    <row r="296" spans="2:10" x14ac:dyDescent="0.3">
      <c r="B296" s="10" t="s">
        <v>230</v>
      </c>
      <c r="C296" s="38"/>
      <c r="D296" s="38"/>
      <c r="E296" s="38"/>
      <c r="F296" s="38"/>
      <c r="G296" s="45">
        <v>6</v>
      </c>
      <c r="H296" s="37">
        <v>1065.9000000000001</v>
      </c>
      <c r="I296" s="12">
        <f t="shared" si="19"/>
        <v>6395.4000000000005</v>
      </c>
      <c r="J296" s="67">
        <f t="shared" si="20"/>
        <v>6395.4000000000005</v>
      </c>
    </row>
    <row r="297" spans="2:10" x14ac:dyDescent="0.3">
      <c r="B297" s="10" t="s">
        <v>231</v>
      </c>
      <c r="C297" s="38"/>
      <c r="D297" s="38"/>
      <c r="E297" s="38"/>
      <c r="F297" s="38"/>
      <c r="G297" s="45">
        <v>2</v>
      </c>
      <c r="H297" s="37">
        <v>87.45</v>
      </c>
      <c r="I297" s="12">
        <f t="shared" si="19"/>
        <v>174.9</v>
      </c>
      <c r="J297" s="67">
        <f t="shared" si="20"/>
        <v>174.9</v>
      </c>
    </row>
    <row r="298" spans="2:10" x14ac:dyDescent="0.3">
      <c r="B298" s="10" t="s">
        <v>232</v>
      </c>
      <c r="C298" s="38"/>
      <c r="D298" s="38"/>
      <c r="E298" s="38"/>
      <c r="F298" s="38"/>
      <c r="G298" s="45">
        <v>1</v>
      </c>
      <c r="H298" s="37">
        <v>60</v>
      </c>
      <c r="I298" s="12">
        <f t="shared" si="19"/>
        <v>60</v>
      </c>
      <c r="J298" s="67">
        <f t="shared" si="20"/>
        <v>60</v>
      </c>
    </row>
    <row r="299" spans="2:10" x14ac:dyDescent="0.3">
      <c r="B299" s="10" t="s">
        <v>233</v>
      </c>
      <c r="C299" s="38"/>
      <c r="D299" s="38"/>
      <c r="E299" s="38"/>
      <c r="F299" s="38"/>
      <c r="G299" s="45">
        <v>6</v>
      </c>
      <c r="H299" s="37">
        <v>390.6</v>
      </c>
      <c r="I299" s="12">
        <f t="shared" si="19"/>
        <v>2343.6000000000004</v>
      </c>
      <c r="J299" s="67">
        <f t="shared" si="20"/>
        <v>2343.6000000000004</v>
      </c>
    </row>
    <row r="300" spans="2:10" x14ac:dyDescent="0.3">
      <c r="B300" s="10" t="s">
        <v>234</v>
      </c>
      <c r="C300" s="38"/>
      <c r="D300" s="38"/>
      <c r="E300" s="38"/>
      <c r="F300" s="38"/>
      <c r="G300" s="45">
        <v>1</v>
      </c>
      <c r="H300" s="37">
        <v>78.5</v>
      </c>
      <c r="I300" s="12">
        <f t="shared" si="19"/>
        <v>78.5</v>
      </c>
      <c r="J300" s="67">
        <f t="shared" si="20"/>
        <v>78.5</v>
      </c>
    </row>
    <row r="301" spans="2:10" x14ac:dyDescent="0.3">
      <c r="B301" s="42" t="s">
        <v>235</v>
      </c>
      <c r="C301" s="38"/>
      <c r="D301" s="38"/>
      <c r="E301" s="38"/>
      <c r="F301" s="38"/>
      <c r="H301" s="48"/>
      <c r="I301" s="18"/>
      <c r="J301" s="67"/>
    </row>
    <row r="302" spans="2:10" x14ac:dyDescent="0.3">
      <c r="B302" s="42" t="s">
        <v>238</v>
      </c>
      <c r="C302" s="38"/>
      <c r="D302" s="38"/>
      <c r="E302" s="38"/>
      <c r="F302" s="38"/>
      <c r="G302" s="50"/>
      <c r="H302" s="43"/>
      <c r="I302" s="18"/>
      <c r="J302" s="67"/>
    </row>
    <row r="303" spans="2:10" x14ac:dyDescent="0.3">
      <c r="B303" s="51" t="s">
        <v>239</v>
      </c>
      <c r="C303" s="38"/>
      <c r="D303" s="38"/>
      <c r="E303" s="38"/>
      <c r="F303" s="38"/>
      <c r="G303" s="37">
        <v>8</v>
      </c>
      <c r="H303" s="37">
        <v>7.94</v>
      </c>
      <c r="I303" s="12">
        <f t="shared" ref="I303:I334" si="21">+G303*H303</f>
        <v>63.52</v>
      </c>
      <c r="J303" s="67">
        <f t="shared" ref="J303:J334" si="22">+I303-E303</f>
        <v>63.52</v>
      </c>
    </row>
    <row r="304" spans="2:10" x14ac:dyDescent="0.3">
      <c r="B304" s="51" t="s">
        <v>240</v>
      </c>
      <c r="C304" s="38"/>
      <c r="D304" s="38"/>
      <c r="E304" s="38"/>
      <c r="F304" s="38"/>
      <c r="G304" s="37">
        <v>8</v>
      </c>
      <c r="H304" s="37">
        <v>12.35</v>
      </c>
      <c r="I304" s="12">
        <f t="shared" si="21"/>
        <v>98.8</v>
      </c>
      <c r="J304" s="67">
        <f t="shared" si="22"/>
        <v>98.8</v>
      </c>
    </row>
    <row r="305" spans="2:10" x14ac:dyDescent="0.3">
      <c r="B305" s="51" t="s">
        <v>241</v>
      </c>
      <c r="C305" s="38"/>
      <c r="D305" s="38"/>
      <c r="E305" s="38"/>
      <c r="F305" s="38"/>
      <c r="G305" s="37">
        <v>8</v>
      </c>
      <c r="H305" s="37">
        <v>13.23</v>
      </c>
      <c r="I305" s="12">
        <f t="shared" si="21"/>
        <v>105.84</v>
      </c>
      <c r="J305" s="67">
        <f t="shared" si="22"/>
        <v>105.84</v>
      </c>
    </row>
    <row r="306" spans="2:10" x14ac:dyDescent="0.3">
      <c r="B306" s="51" t="s">
        <v>241</v>
      </c>
      <c r="C306" s="38"/>
      <c r="D306" s="38"/>
      <c r="E306" s="38"/>
      <c r="F306" s="38"/>
      <c r="G306" s="37">
        <v>40</v>
      </c>
      <c r="H306" s="37">
        <v>13.23</v>
      </c>
      <c r="I306" s="12">
        <f t="shared" si="21"/>
        <v>529.20000000000005</v>
      </c>
      <c r="J306" s="67">
        <f t="shared" si="22"/>
        <v>529.20000000000005</v>
      </c>
    </row>
    <row r="307" spans="2:10" x14ac:dyDescent="0.3">
      <c r="B307" s="51" t="s">
        <v>242</v>
      </c>
      <c r="C307" s="38"/>
      <c r="D307" s="38"/>
      <c r="E307" s="38"/>
      <c r="F307" s="38"/>
      <c r="G307" s="37">
        <v>8</v>
      </c>
      <c r="H307" s="37">
        <v>15.88</v>
      </c>
      <c r="I307" s="12">
        <f t="shared" si="21"/>
        <v>127.04</v>
      </c>
      <c r="J307" s="67">
        <f t="shared" si="22"/>
        <v>127.04</v>
      </c>
    </row>
    <row r="308" spans="2:10" x14ac:dyDescent="0.3">
      <c r="B308" s="51" t="s">
        <v>243</v>
      </c>
      <c r="C308" s="38"/>
      <c r="D308" s="38"/>
      <c r="E308" s="38"/>
      <c r="F308" s="38"/>
      <c r="G308" s="37">
        <v>8</v>
      </c>
      <c r="H308" s="37">
        <v>22.93</v>
      </c>
      <c r="I308" s="12">
        <f t="shared" si="21"/>
        <v>183.44</v>
      </c>
      <c r="J308" s="67">
        <f t="shared" si="22"/>
        <v>183.44</v>
      </c>
    </row>
    <row r="309" spans="2:10" x14ac:dyDescent="0.3">
      <c r="B309" s="51" t="s">
        <v>244</v>
      </c>
      <c r="C309" s="38"/>
      <c r="D309" s="38"/>
      <c r="E309" s="38"/>
      <c r="F309" s="38"/>
      <c r="G309" s="37">
        <v>40</v>
      </c>
      <c r="H309" s="37">
        <v>26.46</v>
      </c>
      <c r="I309" s="12">
        <f t="shared" si="21"/>
        <v>1058.4000000000001</v>
      </c>
      <c r="J309" s="67">
        <f t="shared" si="22"/>
        <v>1058.4000000000001</v>
      </c>
    </row>
    <row r="310" spans="2:10" x14ac:dyDescent="0.3">
      <c r="B310" s="51" t="s">
        <v>245</v>
      </c>
      <c r="C310" s="38"/>
      <c r="D310" s="38"/>
      <c r="E310" s="38"/>
      <c r="F310" s="38"/>
      <c r="G310" s="37">
        <v>4</v>
      </c>
      <c r="H310" s="37">
        <v>27.34</v>
      </c>
      <c r="I310" s="12">
        <f t="shared" si="21"/>
        <v>109.36</v>
      </c>
      <c r="J310" s="67">
        <f t="shared" si="22"/>
        <v>109.36</v>
      </c>
    </row>
    <row r="311" spans="2:10" x14ac:dyDescent="0.3">
      <c r="B311" s="51" t="s">
        <v>246</v>
      </c>
      <c r="C311" s="38"/>
      <c r="D311" s="38"/>
      <c r="E311" s="38"/>
      <c r="F311" s="38"/>
      <c r="G311" s="37">
        <v>8</v>
      </c>
      <c r="H311" s="37">
        <v>29.99</v>
      </c>
      <c r="I311" s="12">
        <f t="shared" si="21"/>
        <v>239.92</v>
      </c>
      <c r="J311" s="67">
        <f t="shared" si="22"/>
        <v>239.92</v>
      </c>
    </row>
    <row r="312" spans="2:10" x14ac:dyDescent="0.3">
      <c r="B312" s="51" t="s">
        <v>247</v>
      </c>
      <c r="C312" s="38"/>
      <c r="D312" s="38"/>
      <c r="E312" s="38"/>
      <c r="F312" s="38"/>
      <c r="G312" s="37">
        <v>8</v>
      </c>
      <c r="H312" s="37">
        <v>36.159999999999997</v>
      </c>
      <c r="I312" s="12">
        <f t="shared" si="21"/>
        <v>289.27999999999997</v>
      </c>
      <c r="J312" s="67">
        <f t="shared" si="22"/>
        <v>289.27999999999997</v>
      </c>
    </row>
    <row r="313" spans="2:10" x14ac:dyDescent="0.3">
      <c r="B313" s="51" t="s">
        <v>248</v>
      </c>
      <c r="C313" s="38"/>
      <c r="D313" s="38"/>
      <c r="E313" s="38"/>
      <c r="F313" s="38"/>
      <c r="G313" s="37">
        <v>8</v>
      </c>
      <c r="H313" s="37">
        <v>38.81</v>
      </c>
      <c r="I313" s="12">
        <f t="shared" si="21"/>
        <v>310.48</v>
      </c>
      <c r="J313" s="67">
        <f t="shared" si="22"/>
        <v>310.48</v>
      </c>
    </row>
    <row r="314" spans="2:10" x14ac:dyDescent="0.3">
      <c r="B314" s="51" t="s">
        <v>249</v>
      </c>
      <c r="C314" s="38"/>
      <c r="D314" s="38"/>
      <c r="E314" s="38"/>
      <c r="F314" s="38"/>
      <c r="G314" s="37">
        <v>8</v>
      </c>
      <c r="H314" s="37">
        <v>43.22</v>
      </c>
      <c r="I314" s="12">
        <f t="shared" si="21"/>
        <v>345.76</v>
      </c>
      <c r="J314" s="67">
        <f t="shared" si="22"/>
        <v>345.76</v>
      </c>
    </row>
    <row r="315" spans="2:10" x14ac:dyDescent="0.3">
      <c r="B315" s="51" t="s">
        <v>250</v>
      </c>
      <c r="C315" s="38"/>
      <c r="D315" s="38"/>
      <c r="E315" s="38"/>
      <c r="F315" s="38"/>
      <c r="G315" s="37">
        <v>4</v>
      </c>
      <c r="H315" s="37">
        <v>45.86</v>
      </c>
      <c r="I315" s="12">
        <f t="shared" si="21"/>
        <v>183.44</v>
      </c>
      <c r="J315" s="67">
        <f t="shared" si="22"/>
        <v>183.44</v>
      </c>
    </row>
    <row r="316" spans="2:10" x14ac:dyDescent="0.3">
      <c r="B316" s="51" t="s">
        <v>251</v>
      </c>
      <c r="C316" s="38"/>
      <c r="D316" s="38"/>
      <c r="E316" s="38"/>
      <c r="F316" s="38"/>
      <c r="G316" s="37">
        <v>8</v>
      </c>
      <c r="H316" s="37">
        <v>51.16</v>
      </c>
      <c r="I316" s="12">
        <f t="shared" si="21"/>
        <v>409.28</v>
      </c>
      <c r="J316" s="67">
        <f t="shared" si="22"/>
        <v>409.28</v>
      </c>
    </row>
    <row r="317" spans="2:10" x14ac:dyDescent="0.3">
      <c r="B317" s="51" t="s">
        <v>252</v>
      </c>
      <c r="C317" s="38"/>
      <c r="D317" s="38"/>
      <c r="E317" s="38"/>
      <c r="F317" s="38"/>
      <c r="G317" s="37">
        <v>8</v>
      </c>
      <c r="H317" s="37">
        <v>61.74</v>
      </c>
      <c r="I317" s="12">
        <f t="shared" si="21"/>
        <v>493.92</v>
      </c>
      <c r="J317" s="67">
        <f t="shared" si="22"/>
        <v>493.92</v>
      </c>
    </row>
    <row r="318" spans="2:10" x14ac:dyDescent="0.3">
      <c r="B318" s="51" t="s">
        <v>253</v>
      </c>
      <c r="C318" s="38"/>
      <c r="D318" s="38"/>
      <c r="E318" s="38"/>
      <c r="F318" s="38"/>
      <c r="G318" s="37">
        <v>40</v>
      </c>
      <c r="H318" s="37">
        <v>63.5</v>
      </c>
      <c r="I318" s="12">
        <f t="shared" si="21"/>
        <v>2540</v>
      </c>
      <c r="J318" s="67">
        <f t="shared" si="22"/>
        <v>2540</v>
      </c>
    </row>
    <row r="319" spans="2:10" x14ac:dyDescent="0.3">
      <c r="B319" s="51" t="s">
        <v>254</v>
      </c>
      <c r="C319" s="38"/>
      <c r="D319" s="38"/>
      <c r="E319" s="38"/>
      <c r="F319" s="38"/>
      <c r="G319" s="37">
        <v>8</v>
      </c>
      <c r="H319" s="37">
        <v>77.62</v>
      </c>
      <c r="I319" s="12">
        <f t="shared" si="21"/>
        <v>620.96</v>
      </c>
      <c r="J319" s="67">
        <f t="shared" si="22"/>
        <v>620.96</v>
      </c>
    </row>
    <row r="320" spans="2:10" x14ac:dyDescent="0.3">
      <c r="B320" s="51" t="s">
        <v>255</v>
      </c>
      <c r="C320" s="38"/>
      <c r="D320" s="38"/>
      <c r="E320" s="38"/>
      <c r="F320" s="38"/>
      <c r="G320" s="37">
        <v>4</v>
      </c>
      <c r="H320" s="37">
        <v>82.03</v>
      </c>
      <c r="I320" s="12">
        <f t="shared" si="21"/>
        <v>328.12</v>
      </c>
      <c r="J320" s="67">
        <f t="shared" si="22"/>
        <v>328.12</v>
      </c>
    </row>
    <row r="321" spans="2:10" x14ac:dyDescent="0.3">
      <c r="B321" s="51" t="s">
        <v>256</v>
      </c>
      <c r="C321" s="38"/>
      <c r="D321" s="38"/>
      <c r="E321" s="38"/>
      <c r="F321" s="38"/>
      <c r="G321" s="37">
        <v>8</v>
      </c>
      <c r="H321" s="37">
        <v>82.91</v>
      </c>
      <c r="I321" s="12">
        <f t="shared" si="21"/>
        <v>663.28</v>
      </c>
      <c r="J321" s="67">
        <f t="shared" si="22"/>
        <v>663.28</v>
      </c>
    </row>
    <row r="322" spans="2:10" x14ac:dyDescent="0.3">
      <c r="B322" s="51" t="s">
        <v>257</v>
      </c>
      <c r="C322" s="38"/>
      <c r="D322" s="38"/>
      <c r="E322" s="38"/>
      <c r="F322" s="38"/>
      <c r="G322" s="37">
        <v>16</v>
      </c>
      <c r="H322" s="37">
        <v>96.14</v>
      </c>
      <c r="I322" s="12">
        <f t="shared" si="21"/>
        <v>1538.24</v>
      </c>
      <c r="J322" s="67">
        <f t="shared" si="22"/>
        <v>1538.24</v>
      </c>
    </row>
    <row r="323" spans="2:10" x14ac:dyDescent="0.3">
      <c r="B323" s="51" t="s">
        <v>258</v>
      </c>
      <c r="C323" s="38"/>
      <c r="D323" s="38"/>
      <c r="E323" s="38"/>
      <c r="F323" s="38"/>
      <c r="G323" s="37">
        <v>2</v>
      </c>
      <c r="H323" s="37">
        <v>104.08</v>
      </c>
      <c r="I323" s="12">
        <f t="shared" si="21"/>
        <v>208.16</v>
      </c>
      <c r="J323" s="67">
        <f t="shared" si="22"/>
        <v>208.16</v>
      </c>
    </row>
    <row r="324" spans="2:10" x14ac:dyDescent="0.3">
      <c r="B324" s="51" t="s">
        <v>259</v>
      </c>
      <c r="C324" s="38"/>
      <c r="D324" s="38"/>
      <c r="E324" s="38"/>
      <c r="F324" s="38"/>
      <c r="G324" s="37">
        <v>4</v>
      </c>
      <c r="H324" s="37">
        <v>108.49</v>
      </c>
      <c r="I324" s="12">
        <f t="shared" si="21"/>
        <v>433.96</v>
      </c>
      <c r="J324" s="67">
        <f t="shared" si="22"/>
        <v>433.96</v>
      </c>
    </row>
    <row r="325" spans="2:10" x14ac:dyDescent="0.3">
      <c r="B325" s="51" t="s">
        <v>260</v>
      </c>
      <c r="C325" s="38"/>
      <c r="D325" s="38"/>
      <c r="E325" s="38"/>
      <c r="F325" s="38"/>
      <c r="G325" s="37">
        <v>40</v>
      </c>
      <c r="H325" s="37">
        <v>26.7</v>
      </c>
      <c r="I325" s="12">
        <f t="shared" si="21"/>
        <v>1068</v>
      </c>
      <c r="J325" s="67">
        <f t="shared" si="22"/>
        <v>1068</v>
      </c>
    </row>
    <row r="326" spans="2:10" x14ac:dyDescent="0.3">
      <c r="B326" s="51" t="s">
        <v>261</v>
      </c>
      <c r="C326" s="38"/>
      <c r="D326" s="38"/>
      <c r="E326" s="38"/>
      <c r="F326" s="38"/>
      <c r="G326" s="37">
        <v>2</v>
      </c>
      <c r="H326" s="37">
        <v>115.54</v>
      </c>
      <c r="I326" s="12">
        <f t="shared" si="21"/>
        <v>231.08</v>
      </c>
      <c r="J326" s="67">
        <f t="shared" si="22"/>
        <v>231.08</v>
      </c>
    </row>
    <row r="327" spans="2:10" x14ac:dyDescent="0.3">
      <c r="B327" s="51" t="s">
        <v>262</v>
      </c>
      <c r="C327" s="38"/>
      <c r="D327" s="38"/>
      <c r="E327" s="38"/>
      <c r="F327" s="38"/>
      <c r="G327" s="37">
        <v>4</v>
      </c>
      <c r="H327" s="37">
        <v>117.31</v>
      </c>
      <c r="I327" s="12">
        <f t="shared" si="21"/>
        <v>469.24</v>
      </c>
      <c r="J327" s="67">
        <f t="shared" si="22"/>
        <v>469.24</v>
      </c>
    </row>
    <row r="328" spans="2:10" x14ac:dyDescent="0.3">
      <c r="B328" s="51" t="s">
        <v>263</v>
      </c>
      <c r="C328" s="38"/>
      <c r="D328" s="38"/>
      <c r="E328" s="38"/>
      <c r="F328" s="38"/>
      <c r="G328" s="37">
        <v>2</v>
      </c>
      <c r="H328" s="37">
        <v>172.87</v>
      </c>
      <c r="I328" s="12">
        <f t="shared" si="21"/>
        <v>345.74</v>
      </c>
      <c r="J328" s="67">
        <f t="shared" si="22"/>
        <v>345.74</v>
      </c>
    </row>
    <row r="329" spans="2:10" x14ac:dyDescent="0.3">
      <c r="B329" s="51" t="s">
        <v>264</v>
      </c>
      <c r="C329" s="38"/>
      <c r="D329" s="38"/>
      <c r="E329" s="38"/>
      <c r="F329" s="38"/>
      <c r="G329" s="37">
        <v>2</v>
      </c>
      <c r="H329" s="37">
        <v>190.51</v>
      </c>
      <c r="I329" s="12">
        <f t="shared" si="21"/>
        <v>381.02</v>
      </c>
      <c r="J329" s="67">
        <f t="shared" si="22"/>
        <v>381.02</v>
      </c>
    </row>
    <row r="330" spans="2:10" x14ac:dyDescent="0.3">
      <c r="B330" s="51" t="s">
        <v>265</v>
      </c>
      <c r="C330" s="38"/>
      <c r="D330" s="38"/>
      <c r="E330" s="38"/>
      <c r="F330" s="38"/>
      <c r="G330" s="37">
        <v>3</v>
      </c>
      <c r="H330" s="37">
        <v>249.95</v>
      </c>
      <c r="I330" s="12">
        <f t="shared" si="21"/>
        <v>749.84999999999991</v>
      </c>
      <c r="J330" s="67">
        <f t="shared" si="22"/>
        <v>749.84999999999991</v>
      </c>
    </row>
    <row r="331" spans="2:10" x14ac:dyDescent="0.3">
      <c r="B331" s="51" t="s">
        <v>266</v>
      </c>
      <c r="C331" s="38"/>
      <c r="D331" s="38"/>
      <c r="E331" s="38"/>
      <c r="F331" s="38"/>
      <c r="G331" s="37">
        <v>4</v>
      </c>
      <c r="H331" s="37">
        <v>304.29000000000002</v>
      </c>
      <c r="I331" s="12">
        <f t="shared" si="21"/>
        <v>1217.1600000000001</v>
      </c>
      <c r="J331" s="67">
        <f t="shared" si="22"/>
        <v>1217.1600000000001</v>
      </c>
    </row>
    <row r="332" spans="2:10" x14ac:dyDescent="0.3">
      <c r="B332" s="51" t="s">
        <v>267</v>
      </c>
      <c r="C332" s="38"/>
      <c r="D332" s="38"/>
      <c r="E332" s="38"/>
      <c r="F332" s="38"/>
      <c r="G332" s="37">
        <v>4</v>
      </c>
      <c r="H332" s="37">
        <v>320.17</v>
      </c>
      <c r="I332" s="12">
        <f t="shared" si="21"/>
        <v>1280.68</v>
      </c>
      <c r="J332" s="67">
        <f t="shared" si="22"/>
        <v>1280.68</v>
      </c>
    </row>
    <row r="333" spans="2:10" x14ac:dyDescent="0.3">
      <c r="B333" s="51" t="s">
        <v>268</v>
      </c>
      <c r="C333" s="38"/>
      <c r="D333" s="38"/>
      <c r="E333" s="38"/>
      <c r="F333" s="38"/>
      <c r="G333" s="37">
        <v>4</v>
      </c>
      <c r="H333" s="37">
        <v>363.38</v>
      </c>
      <c r="I333" s="12">
        <f t="shared" si="21"/>
        <v>1453.52</v>
      </c>
      <c r="J333" s="67">
        <f t="shared" si="22"/>
        <v>1453.52</v>
      </c>
    </row>
    <row r="334" spans="2:10" x14ac:dyDescent="0.3">
      <c r="B334" s="51" t="s">
        <v>269</v>
      </c>
      <c r="C334" s="38"/>
      <c r="D334" s="38"/>
      <c r="E334" s="38"/>
      <c r="F334" s="38"/>
      <c r="G334" s="37">
        <v>2</v>
      </c>
      <c r="H334" s="37">
        <v>489.51</v>
      </c>
      <c r="I334" s="12">
        <f t="shared" si="21"/>
        <v>979.02</v>
      </c>
      <c r="J334" s="67">
        <f t="shared" si="22"/>
        <v>979.02</v>
      </c>
    </row>
    <row r="335" spans="2:10" x14ac:dyDescent="0.3">
      <c r="B335" s="51" t="s">
        <v>270</v>
      </c>
      <c r="C335" s="38"/>
      <c r="D335" s="38"/>
      <c r="E335" s="38"/>
      <c r="F335" s="38"/>
      <c r="G335" s="37">
        <v>1</v>
      </c>
      <c r="H335" s="37">
        <v>699.63</v>
      </c>
      <c r="I335" s="12">
        <f t="shared" ref="I335:I365" si="23">+G335*H335</f>
        <v>699.63</v>
      </c>
      <c r="J335" s="67">
        <f t="shared" ref="J335:J365" si="24">+I335-E335</f>
        <v>699.63</v>
      </c>
    </row>
    <row r="336" spans="2:10" x14ac:dyDescent="0.3">
      <c r="B336" s="51" t="s">
        <v>271</v>
      </c>
      <c r="C336" s="38"/>
      <c r="D336" s="38"/>
      <c r="E336" s="38"/>
      <c r="F336" s="38"/>
      <c r="G336" s="37">
        <v>1</v>
      </c>
      <c r="H336" s="37">
        <v>699.95</v>
      </c>
      <c r="I336" s="12">
        <f t="shared" si="23"/>
        <v>699.95</v>
      </c>
      <c r="J336" s="67">
        <f t="shared" si="24"/>
        <v>699.95</v>
      </c>
    </row>
    <row r="337" spans="2:10" x14ac:dyDescent="0.3">
      <c r="B337" s="51" t="s">
        <v>272</v>
      </c>
      <c r="C337" s="38"/>
      <c r="D337" s="38"/>
      <c r="E337" s="38"/>
      <c r="F337" s="38"/>
      <c r="G337" s="37">
        <v>4</v>
      </c>
      <c r="H337" s="37">
        <v>907.58</v>
      </c>
      <c r="I337" s="12">
        <f t="shared" si="23"/>
        <v>3630.32</v>
      </c>
      <c r="J337" s="67">
        <f t="shared" si="24"/>
        <v>3630.32</v>
      </c>
    </row>
    <row r="338" spans="2:10" x14ac:dyDescent="0.3">
      <c r="B338" s="51" t="s">
        <v>273</v>
      </c>
      <c r="C338" s="38"/>
      <c r="D338" s="38"/>
      <c r="E338" s="38"/>
      <c r="F338" s="38"/>
      <c r="G338" s="37">
        <v>2</v>
      </c>
      <c r="H338" s="37">
        <v>934.04</v>
      </c>
      <c r="I338" s="12">
        <f t="shared" si="23"/>
        <v>1868.08</v>
      </c>
      <c r="J338" s="67">
        <f t="shared" si="24"/>
        <v>1868.08</v>
      </c>
    </row>
    <row r="339" spans="2:10" x14ac:dyDescent="0.3">
      <c r="B339" s="51" t="s">
        <v>274</v>
      </c>
      <c r="C339" s="38"/>
      <c r="D339" s="38"/>
      <c r="E339" s="38"/>
      <c r="F339" s="38"/>
      <c r="G339" s="37">
        <v>2</v>
      </c>
      <c r="H339" s="37">
        <v>999</v>
      </c>
      <c r="I339" s="12">
        <f t="shared" si="23"/>
        <v>1998</v>
      </c>
      <c r="J339" s="67">
        <f t="shared" si="24"/>
        <v>1998</v>
      </c>
    </row>
    <row r="340" spans="2:10" x14ac:dyDescent="0.3">
      <c r="B340" s="51" t="s">
        <v>275</v>
      </c>
      <c r="C340" s="38"/>
      <c r="D340" s="38"/>
      <c r="E340" s="38"/>
      <c r="F340" s="38"/>
      <c r="G340" s="37">
        <v>3</v>
      </c>
      <c r="H340" s="37">
        <v>1039.8800000000001</v>
      </c>
      <c r="I340" s="12">
        <f t="shared" si="23"/>
        <v>3119.6400000000003</v>
      </c>
      <c r="J340" s="67">
        <f t="shared" si="24"/>
        <v>3119.6400000000003</v>
      </c>
    </row>
    <row r="341" spans="2:10" x14ac:dyDescent="0.3">
      <c r="B341" s="51" t="s">
        <v>275</v>
      </c>
      <c r="C341" s="38"/>
      <c r="D341" s="38"/>
      <c r="E341" s="38"/>
      <c r="F341" s="38"/>
      <c r="G341" s="37">
        <v>3</v>
      </c>
      <c r="H341" s="37">
        <v>1039.8800000000001</v>
      </c>
      <c r="I341" s="12">
        <f t="shared" si="23"/>
        <v>3119.6400000000003</v>
      </c>
      <c r="J341" s="67">
        <f t="shared" si="24"/>
        <v>3119.6400000000003</v>
      </c>
    </row>
    <row r="342" spans="2:10" x14ac:dyDescent="0.3">
      <c r="B342" s="51" t="s">
        <v>276</v>
      </c>
      <c r="C342" s="38"/>
      <c r="D342" s="38"/>
      <c r="E342" s="38"/>
      <c r="F342" s="38"/>
      <c r="G342" s="37">
        <v>1</v>
      </c>
      <c r="H342" s="37">
        <v>1092.8</v>
      </c>
      <c r="I342" s="12">
        <f t="shared" si="23"/>
        <v>1092.8</v>
      </c>
      <c r="J342" s="67">
        <f t="shared" si="24"/>
        <v>1092.8</v>
      </c>
    </row>
    <row r="343" spans="2:10" x14ac:dyDescent="0.3">
      <c r="B343" s="51" t="s">
        <v>276</v>
      </c>
      <c r="C343" s="38"/>
      <c r="D343" s="38"/>
      <c r="E343" s="38"/>
      <c r="F343" s="38"/>
      <c r="G343" s="37">
        <v>1</v>
      </c>
      <c r="H343" s="37">
        <v>1092.8</v>
      </c>
      <c r="I343" s="12">
        <f t="shared" si="23"/>
        <v>1092.8</v>
      </c>
      <c r="J343" s="67">
        <f t="shared" si="24"/>
        <v>1092.8</v>
      </c>
    </row>
    <row r="344" spans="2:10" x14ac:dyDescent="0.3">
      <c r="B344" s="51" t="s">
        <v>277</v>
      </c>
      <c r="C344" s="38"/>
      <c r="D344" s="38"/>
      <c r="E344" s="38"/>
      <c r="F344" s="38"/>
      <c r="G344" s="37">
        <v>1</v>
      </c>
      <c r="H344" s="37">
        <v>1154.54</v>
      </c>
      <c r="I344" s="12">
        <f t="shared" si="23"/>
        <v>1154.54</v>
      </c>
      <c r="J344" s="67">
        <f t="shared" si="24"/>
        <v>1154.54</v>
      </c>
    </row>
    <row r="345" spans="2:10" x14ac:dyDescent="0.3">
      <c r="B345" s="51" t="s">
        <v>278</v>
      </c>
      <c r="C345" s="38"/>
      <c r="D345" s="38"/>
      <c r="E345" s="38"/>
      <c r="F345" s="38"/>
      <c r="G345" s="37">
        <v>1</v>
      </c>
      <c r="H345" s="37">
        <v>1172.18</v>
      </c>
      <c r="I345" s="12">
        <f t="shared" si="23"/>
        <v>1172.18</v>
      </c>
      <c r="J345" s="67">
        <f t="shared" si="24"/>
        <v>1172.18</v>
      </c>
    </row>
    <row r="346" spans="2:10" x14ac:dyDescent="0.3">
      <c r="B346" s="51" t="s">
        <v>278</v>
      </c>
      <c r="C346" s="38"/>
      <c r="D346" s="38"/>
      <c r="E346" s="38"/>
      <c r="F346" s="38"/>
      <c r="G346" s="37">
        <v>1</v>
      </c>
      <c r="H346" s="37">
        <v>1172.18</v>
      </c>
      <c r="I346" s="12">
        <f t="shared" si="23"/>
        <v>1172.18</v>
      </c>
      <c r="J346" s="67">
        <f t="shared" si="24"/>
        <v>1172.18</v>
      </c>
    </row>
    <row r="347" spans="2:10" x14ac:dyDescent="0.3">
      <c r="B347" s="51" t="s">
        <v>279</v>
      </c>
      <c r="C347" s="38"/>
      <c r="D347" s="38"/>
      <c r="E347" s="38"/>
      <c r="F347" s="38"/>
      <c r="G347" s="37">
        <v>4</v>
      </c>
      <c r="H347" s="37">
        <v>1198.6400000000001</v>
      </c>
      <c r="I347" s="12">
        <f t="shared" si="23"/>
        <v>4794.5600000000004</v>
      </c>
      <c r="J347" s="67">
        <f t="shared" si="24"/>
        <v>4794.5600000000004</v>
      </c>
    </row>
    <row r="348" spans="2:10" x14ac:dyDescent="0.3">
      <c r="B348" s="51" t="s">
        <v>280</v>
      </c>
      <c r="C348" s="38"/>
      <c r="D348" s="38"/>
      <c r="E348" s="38"/>
      <c r="F348" s="38"/>
      <c r="G348" s="37">
        <v>1</v>
      </c>
      <c r="H348" s="37">
        <v>1322.12</v>
      </c>
      <c r="I348" s="12">
        <f t="shared" si="23"/>
        <v>1322.12</v>
      </c>
      <c r="J348" s="67">
        <f t="shared" si="24"/>
        <v>1322.12</v>
      </c>
    </row>
    <row r="349" spans="2:10" x14ac:dyDescent="0.3">
      <c r="B349" s="51" t="s">
        <v>281</v>
      </c>
      <c r="C349" s="38"/>
      <c r="D349" s="38"/>
      <c r="E349" s="38"/>
      <c r="F349" s="38"/>
      <c r="G349" s="37">
        <v>1</v>
      </c>
      <c r="H349" s="37">
        <v>1604.36</v>
      </c>
      <c r="I349" s="12">
        <f t="shared" si="23"/>
        <v>1604.36</v>
      </c>
      <c r="J349" s="67">
        <f t="shared" si="24"/>
        <v>1604.36</v>
      </c>
    </row>
    <row r="350" spans="2:10" x14ac:dyDescent="0.3">
      <c r="B350" s="51" t="s">
        <v>282</v>
      </c>
      <c r="C350" s="38"/>
      <c r="D350" s="38"/>
      <c r="E350" s="38"/>
      <c r="F350" s="38"/>
      <c r="G350" s="37">
        <v>1</v>
      </c>
      <c r="H350" s="37">
        <v>1992.44</v>
      </c>
      <c r="I350" s="12">
        <f t="shared" si="23"/>
        <v>1992.44</v>
      </c>
      <c r="J350" s="67">
        <f t="shared" si="24"/>
        <v>1992.44</v>
      </c>
    </row>
    <row r="351" spans="2:10" x14ac:dyDescent="0.3">
      <c r="B351" s="51" t="s">
        <v>283</v>
      </c>
      <c r="C351" s="38"/>
      <c r="D351" s="38"/>
      <c r="E351" s="38"/>
      <c r="F351" s="38"/>
      <c r="G351" s="37">
        <v>4</v>
      </c>
      <c r="H351" s="37">
        <v>2098.2800000000002</v>
      </c>
      <c r="I351" s="12">
        <f t="shared" si="23"/>
        <v>8393.1200000000008</v>
      </c>
      <c r="J351" s="67">
        <f t="shared" si="24"/>
        <v>8393.1200000000008</v>
      </c>
    </row>
    <row r="352" spans="2:10" x14ac:dyDescent="0.3">
      <c r="B352" s="51" t="s">
        <v>284</v>
      </c>
      <c r="C352" s="38"/>
      <c r="D352" s="38"/>
      <c r="E352" s="38"/>
      <c r="F352" s="38"/>
      <c r="G352" s="37">
        <v>1</v>
      </c>
      <c r="H352" s="37">
        <v>2151.1999999999998</v>
      </c>
      <c r="I352" s="12">
        <f t="shared" si="23"/>
        <v>2151.1999999999998</v>
      </c>
      <c r="J352" s="67">
        <f t="shared" si="24"/>
        <v>2151.1999999999998</v>
      </c>
    </row>
    <row r="353" spans="2:10" x14ac:dyDescent="0.3">
      <c r="B353" s="51" t="s">
        <v>285</v>
      </c>
      <c r="C353" s="38"/>
      <c r="D353" s="38"/>
      <c r="E353" s="38"/>
      <c r="F353" s="38"/>
      <c r="G353" s="37">
        <v>1</v>
      </c>
      <c r="H353" s="37">
        <v>2269.5500000000002</v>
      </c>
      <c r="I353" s="12">
        <f t="shared" si="23"/>
        <v>2269.5500000000002</v>
      </c>
      <c r="J353" s="67">
        <f t="shared" si="24"/>
        <v>2269.5500000000002</v>
      </c>
    </row>
    <row r="354" spans="2:10" x14ac:dyDescent="0.3">
      <c r="B354" s="51" t="s">
        <v>286</v>
      </c>
      <c r="C354" s="38"/>
      <c r="D354" s="38"/>
      <c r="E354" s="38"/>
      <c r="F354" s="38"/>
      <c r="G354" s="37">
        <v>1</v>
      </c>
      <c r="H354" s="37">
        <v>2362.88</v>
      </c>
      <c r="I354" s="12">
        <f t="shared" si="23"/>
        <v>2362.88</v>
      </c>
      <c r="J354" s="67">
        <f t="shared" si="24"/>
        <v>2362.88</v>
      </c>
    </row>
    <row r="355" spans="2:10" x14ac:dyDescent="0.3">
      <c r="B355" s="51" t="s">
        <v>287</v>
      </c>
      <c r="C355" s="38"/>
      <c r="D355" s="38"/>
      <c r="E355" s="38"/>
      <c r="F355" s="38"/>
      <c r="G355" s="37">
        <v>1</v>
      </c>
      <c r="H355" s="37">
        <v>2380.52</v>
      </c>
      <c r="I355" s="12">
        <f t="shared" si="23"/>
        <v>2380.52</v>
      </c>
      <c r="J355" s="67">
        <f t="shared" si="24"/>
        <v>2380.52</v>
      </c>
    </row>
    <row r="356" spans="2:10" x14ac:dyDescent="0.3">
      <c r="B356" s="51" t="s">
        <v>288</v>
      </c>
      <c r="C356" s="38"/>
      <c r="D356" s="38"/>
      <c r="E356" s="38"/>
      <c r="F356" s="38"/>
      <c r="G356" s="37">
        <v>1</v>
      </c>
      <c r="H356" s="37">
        <v>2380.52</v>
      </c>
      <c r="I356" s="12">
        <f t="shared" si="23"/>
        <v>2380.52</v>
      </c>
      <c r="J356" s="67">
        <f t="shared" si="24"/>
        <v>2380.52</v>
      </c>
    </row>
    <row r="357" spans="2:10" x14ac:dyDescent="0.3">
      <c r="B357" s="51" t="s">
        <v>289</v>
      </c>
      <c r="C357" s="38"/>
      <c r="D357" s="38"/>
      <c r="E357" s="38"/>
      <c r="F357" s="38"/>
      <c r="G357" s="37">
        <v>1</v>
      </c>
      <c r="H357" s="37">
        <v>2429.1</v>
      </c>
      <c r="I357" s="12">
        <f t="shared" si="23"/>
        <v>2429.1</v>
      </c>
      <c r="J357" s="67">
        <f t="shared" si="24"/>
        <v>2429.1</v>
      </c>
    </row>
    <row r="358" spans="2:10" x14ac:dyDescent="0.3">
      <c r="B358" s="51" t="s">
        <v>290</v>
      </c>
      <c r="C358" s="38"/>
      <c r="D358" s="38"/>
      <c r="E358" s="38"/>
      <c r="F358" s="38"/>
      <c r="G358" s="37">
        <v>1</v>
      </c>
      <c r="H358" s="37">
        <v>2459.9</v>
      </c>
      <c r="I358" s="12">
        <f t="shared" si="23"/>
        <v>2459.9</v>
      </c>
      <c r="J358" s="67">
        <f t="shared" si="24"/>
        <v>2459.9</v>
      </c>
    </row>
    <row r="359" spans="2:10" x14ac:dyDescent="0.3">
      <c r="B359" s="51" t="s">
        <v>291</v>
      </c>
      <c r="C359" s="38"/>
      <c r="D359" s="38"/>
      <c r="E359" s="38"/>
      <c r="F359" s="38"/>
      <c r="G359" s="37">
        <v>1</v>
      </c>
      <c r="H359" s="37">
        <v>3016.65</v>
      </c>
      <c r="I359" s="12">
        <f t="shared" si="23"/>
        <v>3016.65</v>
      </c>
      <c r="J359" s="67">
        <f t="shared" si="24"/>
        <v>3016.65</v>
      </c>
    </row>
    <row r="360" spans="2:10" x14ac:dyDescent="0.3">
      <c r="B360" s="51" t="s">
        <v>292</v>
      </c>
      <c r="C360" s="38"/>
      <c r="D360" s="38"/>
      <c r="E360" s="38"/>
      <c r="F360" s="38"/>
      <c r="G360" s="37">
        <v>2</v>
      </c>
      <c r="H360" s="37">
        <v>3199.2</v>
      </c>
      <c r="I360" s="12">
        <f t="shared" si="23"/>
        <v>6398.4</v>
      </c>
      <c r="J360" s="67">
        <f t="shared" si="24"/>
        <v>6398.4</v>
      </c>
    </row>
    <row r="361" spans="2:10" x14ac:dyDescent="0.3">
      <c r="B361" s="72" t="s">
        <v>293</v>
      </c>
      <c r="C361" s="38"/>
      <c r="D361" s="38"/>
      <c r="E361" s="38"/>
      <c r="F361" s="38"/>
      <c r="G361" s="37">
        <v>2</v>
      </c>
      <c r="H361" s="37">
        <v>3237.65</v>
      </c>
      <c r="I361" s="12">
        <f t="shared" si="23"/>
        <v>6475.3</v>
      </c>
      <c r="J361" s="67">
        <f t="shared" si="24"/>
        <v>6475.3</v>
      </c>
    </row>
    <row r="362" spans="2:10" x14ac:dyDescent="0.3">
      <c r="B362" s="72" t="s">
        <v>294</v>
      </c>
      <c r="C362" s="38"/>
      <c r="D362" s="38"/>
      <c r="E362" s="38"/>
      <c r="F362" s="38"/>
      <c r="G362" s="37">
        <v>2</v>
      </c>
      <c r="H362" s="37">
        <v>3597.68</v>
      </c>
      <c r="I362" s="12">
        <f t="shared" si="23"/>
        <v>7195.36</v>
      </c>
      <c r="J362" s="67">
        <f t="shared" si="24"/>
        <v>7195.36</v>
      </c>
    </row>
    <row r="363" spans="2:10" x14ac:dyDescent="0.3">
      <c r="B363" s="72" t="s">
        <v>295</v>
      </c>
      <c r="C363" s="38"/>
      <c r="D363" s="38"/>
      <c r="E363" s="38"/>
      <c r="F363" s="38"/>
      <c r="G363" s="37">
        <v>3</v>
      </c>
      <c r="H363" s="37">
        <v>4461.6499999999996</v>
      </c>
      <c r="I363" s="12">
        <f t="shared" si="23"/>
        <v>13384.949999999999</v>
      </c>
      <c r="J363" s="67">
        <f t="shared" si="24"/>
        <v>13384.949999999999</v>
      </c>
    </row>
    <row r="364" spans="2:10" x14ac:dyDescent="0.3">
      <c r="B364" s="51" t="s">
        <v>296</v>
      </c>
      <c r="C364" s="38"/>
      <c r="D364" s="38"/>
      <c r="E364" s="38"/>
      <c r="F364" s="38"/>
      <c r="G364" s="37">
        <v>1</v>
      </c>
      <c r="H364" s="37">
        <v>4726.6400000000003</v>
      </c>
      <c r="I364" s="12">
        <f t="shared" si="23"/>
        <v>4726.6400000000003</v>
      </c>
      <c r="J364" s="67">
        <f t="shared" si="24"/>
        <v>4726.6400000000003</v>
      </c>
    </row>
    <row r="365" spans="2:10" x14ac:dyDescent="0.3">
      <c r="B365" s="51" t="s">
        <v>297</v>
      </c>
      <c r="C365" s="38"/>
      <c r="D365" s="38"/>
      <c r="E365" s="38"/>
      <c r="F365" s="38"/>
      <c r="G365" s="37">
        <v>100</v>
      </c>
      <c r="H365" s="37">
        <v>13.99</v>
      </c>
      <c r="I365" s="12">
        <f t="shared" si="23"/>
        <v>1399</v>
      </c>
      <c r="J365" s="67">
        <f t="shared" si="24"/>
        <v>1399</v>
      </c>
    </row>
    <row r="366" spans="2:10" x14ac:dyDescent="0.3">
      <c r="B366" s="52" t="s">
        <v>298</v>
      </c>
      <c r="C366" s="38"/>
      <c r="D366" s="38"/>
      <c r="E366" s="38"/>
      <c r="F366" s="38"/>
      <c r="G366" s="43"/>
      <c r="H366" s="43"/>
      <c r="I366" s="18"/>
      <c r="J366" s="67"/>
    </row>
    <row r="367" spans="2:10" x14ac:dyDescent="0.3">
      <c r="B367" s="10" t="s">
        <v>299</v>
      </c>
      <c r="C367" s="38"/>
      <c r="D367" s="38"/>
      <c r="E367" s="38"/>
      <c r="F367" s="38"/>
      <c r="G367" s="37">
        <v>1</v>
      </c>
      <c r="H367" s="37">
        <v>1327.93</v>
      </c>
      <c r="I367" s="12">
        <f t="shared" ref="I367:I377" si="25">+G367*H367</f>
        <v>1327.93</v>
      </c>
      <c r="J367" s="67">
        <f t="shared" ref="J367:J377" si="26">+I367-E367</f>
        <v>1327.93</v>
      </c>
    </row>
    <row r="368" spans="2:10" x14ac:dyDescent="0.3">
      <c r="B368" s="10" t="s">
        <v>300</v>
      </c>
      <c r="C368" s="38"/>
      <c r="D368" s="38"/>
      <c r="E368" s="38"/>
      <c r="F368" s="38"/>
      <c r="G368" s="37">
        <v>4</v>
      </c>
      <c r="H368" s="37">
        <v>435.53</v>
      </c>
      <c r="I368" s="53">
        <f t="shared" si="25"/>
        <v>1742.12</v>
      </c>
      <c r="J368" s="67">
        <f t="shared" si="26"/>
        <v>1742.12</v>
      </c>
    </row>
    <row r="369" spans="2:11" x14ac:dyDescent="0.3">
      <c r="B369" s="10" t="s">
        <v>301</v>
      </c>
      <c r="C369" s="38"/>
      <c r="D369" s="38"/>
      <c r="E369" s="38"/>
      <c r="F369" s="38"/>
      <c r="G369" s="37">
        <v>4</v>
      </c>
      <c r="H369" s="37">
        <v>1423.11</v>
      </c>
      <c r="I369" s="53">
        <f t="shared" si="25"/>
        <v>5692.44</v>
      </c>
      <c r="J369" s="67">
        <f t="shared" si="26"/>
        <v>5692.44</v>
      </c>
    </row>
    <row r="370" spans="2:11" x14ac:dyDescent="0.3">
      <c r="B370" s="10" t="s">
        <v>302</v>
      </c>
      <c r="C370" s="38"/>
      <c r="D370" s="38"/>
      <c r="E370" s="38"/>
      <c r="F370" s="38"/>
      <c r="G370" s="37">
        <v>5</v>
      </c>
      <c r="H370" s="37">
        <v>82.4</v>
      </c>
      <c r="I370" s="53">
        <f t="shared" si="25"/>
        <v>412</v>
      </c>
      <c r="J370" s="67">
        <f t="shared" si="26"/>
        <v>412</v>
      </c>
    </row>
    <row r="371" spans="2:11" x14ac:dyDescent="0.3">
      <c r="B371" s="10" t="s">
        <v>303</v>
      </c>
      <c r="C371" s="38"/>
      <c r="D371" s="38"/>
      <c r="E371" s="38"/>
      <c r="F371" s="38"/>
      <c r="G371" s="37">
        <v>2</v>
      </c>
      <c r="H371" s="37">
        <v>241.53</v>
      </c>
      <c r="I371" s="53">
        <f t="shared" si="25"/>
        <v>483.06</v>
      </c>
      <c r="J371" s="67">
        <f t="shared" si="26"/>
        <v>483.06</v>
      </c>
    </row>
    <row r="372" spans="2:11" ht="28.8" x14ac:dyDescent="0.3">
      <c r="B372" s="134" t="s">
        <v>304</v>
      </c>
      <c r="C372" s="135"/>
      <c r="D372" s="135"/>
      <c r="E372" s="135"/>
      <c r="F372" s="135"/>
      <c r="G372" s="136">
        <v>4</v>
      </c>
      <c r="H372" s="136">
        <v>62.26</v>
      </c>
      <c r="I372" s="137">
        <f>+G372*H372-249</f>
        <v>3.9999999999992042E-2</v>
      </c>
      <c r="J372" s="138">
        <f t="shared" si="26"/>
        <v>3.9999999999992042E-2</v>
      </c>
      <c r="K372" s="139" t="s">
        <v>396</v>
      </c>
    </row>
    <row r="373" spans="2:11" x14ac:dyDescent="0.3">
      <c r="B373" s="44" t="s">
        <v>305</v>
      </c>
      <c r="C373" s="38"/>
      <c r="D373" s="38"/>
      <c r="E373" s="38"/>
      <c r="F373" s="38"/>
      <c r="G373" s="37">
        <v>1</v>
      </c>
      <c r="H373" s="37">
        <f>1715.93+322.82</f>
        <v>2038.75</v>
      </c>
      <c r="I373" s="53">
        <f t="shared" si="25"/>
        <v>2038.75</v>
      </c>
      <c r="J373" s="67">
        <f t="shared" si="26"/>
        <v>2038.75</v>
      </c>
    </row>
    <row r="374" spans="2:11" x14ac:dyDescent="0.3">
      <c r="B374" s="10" t="s">
        <v>306</v>
      </c>
      <c r="C374" s="38"/>
      <c r="D374" s="38"/>
      <c r="E374" s="38"/>
      <c r="F374" s="38"/>
      <c r="G374" s="37">
        <v>1</v>
      </c>
      <c r="H374" s="37">
        <v>87.25</v>
      </c>
      <c r="I374" s="53">
        <f t="shared" si="25"/>
        <v>87.25</v>
      </c>
      <c r="J374" s="67">
        <f t="shared" si="26"/>
        <v>87.25</v>
      </c>
    </row>
    <row r="375" spans="2:11" x14ac:dyDescent="0.3">
      <c r="B375" s="10" t="s">
        <v>307</v>
      </c>
      <c r="C375" s="38"/>
      <c r="D375" s="38"/>
      <c r="E375" s="38"/>
      <c r="F375" s="38"/>
      <c r="G375" s="37">
        <v>10</v>
      </c>
      <c r="H375" s="37">
        <v>10.64</v>
      </c>
      <c r="I375" s="53">
        <f t="shared" si="25"/>
        <v>106.4</v>
      </c>
      <c r="J375" s="67">
        <f t="shared" si="26"/>
        <v>106.4</v>
      </c>
    </row>
    <row r="376" spans="2:11" x14ac:dyDescent="0.3">
      <c r="B376" s="10" t="s">
        <v>308</v>
      </c>
      <c r="C376" s="38"/>
      <c r="D376" s="38"/>
      <c r="E376" s="38"/>
      <c r="F376" s="38"/>
      <c r="G376" s="37">
        <v>3</v>
      </c>
      <c r="H376" s="37">
        <v>53.36</v>
      </c>
      <c r="I376" s="53">
        <f t="shared" si="25"/>
        <v>160.07999999999998</v>
      </c>
      <c r="J376" s="67">
        <f t="shared" si="26"/>
        <v>160.07999999999998</v>
      </c>
    </row>
    <row r="377" spans="2:11" x14ac:dyDescent="0.3">
      <c r="B377" s="44" t="s">
        <v>309</v>
      </c>
      <c r="C377" s="38"/>
      <c r="D377" s="38"/>
      <c r="E377" s="38"/>
      <c r="F377" s="38"/>
      <c r="G377" s="37">
        <v>10</v>
      </c>
      <c r="H377" s="37">
        <v>129.05000000000001</v>
      </c>
      <c r="I377" s="53">
        <f t="shared" si="25"/>
        <v>1290.5</v>
      </c>
      <c r="J377" s="67">
        <f t="shared" si="26"/>
        <v>1290.5</v>
      </c>
    </row>
    <row r="378" spans="2:11" x14ac:dyDescent="0.3">
      <c r="B378" s="54" t="s">
        <v>310</v>
      </c>
      <c r="C378" s="38"/>
      <c r="D378" s="38"/>
      <c r="E378" s="38"/>
      <c r="F378" s="38"/>
      <c r="G378" s="43"/>
      <c r="H378" s="43"/>
      <c r="I378" s="55"/>
      <c r="J378" s="67"/>
    </row>
    <row r="379" spans="2:11" x14ac:dyDescent="0.3">
      <c r="B379" s="42" t="s">
        <v>311</v>
      </c>
      <c r="C379" s="38"/>
      <c r="D379" s="38"/>
      <c r="E379" s="38"/>
      <c r="F379" s="38"/>
      <c r="I379" s="55"/>
      <c r="J379" s="67"/>
    </row>
    <row r="380" spans="2:11" x14ac:dyDescent="0.3">
      <c r="B380" s="10" t="s">
        <v>314</v>
      </c>
      <c r="C380" s="38"/>
      <c r="D380" s="38"/>
      <c r="E380" s="38"/>
      <c r="F380" s="38"/>
      <c r="G380" s="37">
        <v>4668</v>
      </c>
      <c r="H380" s="37">
        <v>5</v>
      </c>
      <c r="I380" s="53">
        <f t="shared" ref="I380:I389" si="27">+G380*H380</f>
        <v>23340</v>
      </c>
      <c r="J380" s="67">
        <f t="shared" ref="J380:J416" si="28">+I380-E380</f>
        <v>23340</v>
      </c>
    </row>
    <row r="381" spans="2:11" x14ac:dyDescent="0.3">
      <c r="B381" s="10" t="s">
        <v>315</v>
      </c>
      <c r="C381" s="38"/>
      <c r="D381" s="38"/>
      <c r="E381" s="38"/>
      <c r="F381" s="38"/>
      <c r="G381" s="37">
        <v>358</v>
      </c>
      <c r="H381" s="37">
        <v>1.25</v>
      </c>
      <c r="I381" s="53">
        <f t="shared" si="27"/>
        <v>447.5</v>
      </c>
      <c r="J381" s="67">
        <f t="shared" si="28"/>
        <v>447.5</v>
      </c>
    </row>
    <row r="382" spans="2:11" x14ac:dyDescent="0.3">
      <c r="B382" s="51" t="s">
        <v>316</v>
      </c>
      <c r="C382" s="38"/>
      <c r="D382" s="38"/>
      <c r="E382" s="38"/>
      <c r="F382" s="38"/>
      <c r="G382" s="37">
        <v>100</v>
      </c>
      <c r="H382" s="37">
        <v>1.25</v>
      </c>
      <c r="I382" s="53">
        <f t="shared" si="27"/>
        <v>125</v>
      </c>
      <c r="J382" s="67">
        <f t="shared" si="28"/>
        <v>125</v>
      </c>
    </row>
    <row r="383" spans="2:11" x14ac:dyDescent="0.3">
      <c r="B383" s="10" t="s">
        <v>314</v>
      </c>
      <c r="C383" s="38"/>
      <c r="D383" s="38"/>
      <c r="E383" s="38"/>
      <c r="F383" s="38"/>
      <c r="G383" s="37">
        <v>207</v>
      </c>
      <c r="H383" s="37">
        <v>5</v>
      </c>
      <c r="I383" s="53">
        <f t="shared" si="27"/>
        <v>1035</v>
      </c>
      <c r="J383" s="67">
        <f t="shared" si="28"/>
        <v>1035</v>
      </c>
    </row>
    <row r="384" spans="2:11" x14ac:dyDescent="0.3">
      <c r="B384" s="44" t="s">
        <v>317</v>
      </c>
      <c r="C384" s="38"/>
      <c r="D384" s="38"/>
      <c r="E384" s="38"/>
      <c r="F384" s="38"/>
      <c r="G384" s="37">
        <v>3</v>
      </c>
      <c r="H384" s="37">
        <v>92.5</v>
      </c>
      <c r="I384" s="53">
        <f t="shared" si="27"/>
        <v>277.5</v>
      </c>
      <c r="J384" s="67">
        <f t="shared" si="28"/>
        <v>277.5</v>
      </c>
    </row>
    <row r="385" spans="2:10" x14ac:dyDescent="0.3">
      <c r="B385" s="44" t="s">
        <v>318</v>
      </c>
      <c r="C385" s="38"/>
      <c r="D385" s="38"/>
      <c r="E385" s="38"/>
      <c r="F385" s="38"/>
      <c r="G385" s="37">
        <v>3</v>
      </c>
      <c r="H385" s="37">
        <v>92.5</v>
      </c>
      <c r="I385" s="53">
        <f t="shared" si="27"/>
        <v>277.5</v>
      </c>
      <c r="J385" s="67">
        <f t="shared" si="28"/>
        <v>277.5</v>
      </c>
    </row>
    <row r="386" spans="2:10" x14ac:dyDescent="0.3">
      <c r="B386" s="44" t="s">
        <v>319</v>
      </c>
      <c r="C386" s="38"/>
      <c r="D386" s="38"/>
      <c r="E386" s="38"/>
      <c r="F386" s="38"/>
      <c r="G386" s="37">
        <v>8</v>
      </c>
      <c r="H386" s="37">
        <v>50</v>
      </c>
      <c r="I386" s="53">
        <f t="shared" si="27"/>
        <v>400</v>
      </c>
      <c r="J386" s="67">
        <f t="shared" si="28"/>
        <v>400</v>
      </c>
    </row>
    <row r="387" spans="2:10" x14ac:dyDescent="0.3">
      <c r="B387" s="44" t="s">
        <v>320</v>
      </c>
      <c r="C387" s="38"/>
      <c r="D387" s="38"/>
      <c r="E387" s="38"/>
      <c r="F387" s="38"/>
      <c r="G387" s="37">
        <v>1</v>
      </c>
      <c r="H387" s="37">
        <v>245.78</v>
      </c>
      <c r="I387" s="53">
        <f t="shared" si="27"/>
        <v>245.78</v>
      </c>
      <c r="J387" s="67">
        <f t="shared" si="28"/>
        <v>245.78</v>
      </c>
    </row>
    <row r="388" spans="2:10" x14ac:dyDescent="0.3">
      <c r="B388" s="44" t="s">
        <v>321</v>
      </c>
      <c r="C388" s="38"/>
      <c r="D388" s="38"/>
      <c r="E388" s="38"/>
      <c r="F388" s="38"/>
      <c r="G388" s="37">
        <v>1</v>
      </c>
      <c r="H388" s="37">
        <v>264</v>
      </c>
      <c r="I388" s="53">
        <f t="shared" si="27"/>
        <v>264</v>
      </c>
      <c r="J388" s="67">
        <f t="shared" si="28"/>
        <v>264</v>
      </c>
    </row>
    <row r="389" spans="2:10" x14ac:dyDescent="0.3">
      <c r="B389" s="44" t="s">
        <v>323</v>
      </c>
      <c r="C389" s="38"/>
      <c r="D389" s="38"/>
      <c r="E389" s="38"/>
      <c r="F389" s="38"/>
      <c r="G389" s="37">
        <v>58</v>
      </c>
      <c r="H389" s="37">
        <v>10.09</v>
      </c>
      <c r="I389" s="53">
        <f t="shared" si="27"/>
        <v>585.22</v>
      </c>
      <c r="J389" s="67">
        <f t="shared" si="28"/>
        <v>585.22</v>
      </c>
    </row>
    <row r="390" spans="2:10" ht="15.6" x14ac:dyDescent="0.3">
      <c r="B390" s="44" t="s">
        <v>328</v>
      </c>
      <c r="C390" s="38"/>
      <c r="D390" s="38"/>
      <c r="E390" s="38"/>
      <c r="F390" s="49"/>
      <c r="G390" s="37">
        <v>575</v>
      </c>
      <c r="H390" s="37">
        <v>12</v>
      </c>
      <c r="I390" s="53">
        <f>+G390*H390+68.56</f>
        <v>6968.56</v>
      </c>
      <c r="J390" s="67">
        <f t="shared" si="28"/>
        <v>6968.56</v>
      </c>
    </row>
    <row r="391" spans="2:10" ht="15.6" x14ac:dyDescent="0.3">
      <c r="B391" s="44" t="s">
        <v>329</v>
      </c>
      <c r="C391" s="38"/>
      <c r="D391" s="38"/>
      <c r="E391" s="38"/>
      <c r="F391" s="49"/>
      <c r="G391" s="37">
        <v>1</v>
      </c>
      <c r="H391" s="37">
        <v>2300.09</v>
      </c>
      <c r="I391" s="53">
        <f t="shared" ref="I391:I416" si="29">+G391*H391</f>
        <v>2300.09</v>
      </c>
      <c r="J391" s="67">
        <f t="shared" si="28"/>
        <v>2300.09</v>
      </c>
    </row>
    <row r="392" spans="2:10" ht="28.2" x14ac:dyDescent="0.3">
      <c r="B392" s="56" t="s">
        <v>330</v>
      </c>
      <c r="C392" s="38"/>
      <c r="D392" s="38"/>
      <c r="E392" s="38"/>
      <c r="F392" s="49"/>
      <c r="G392" s="37">
        <v>3100</v>
      </c>
      <c r="H392" s="37">
        <v>3.85</v>
      </c>
      <c r="I392" s="53">
        <f t="shared" si="29"/>
        <v>11935</v>
      </c>
      <c r="J392" s="67">
        <f t="shared" si="28"/>
        <v>11935</v>
      </c>
    </row>
    <row r="393" spans="2:10" ht="15.6" x14ac:dyDescent="0.3">
      <c r="B393" s="44" t="s">
        <v>331</v>
      </c>
      <c r="C393" s="38"/>
      <c r="D393" s="38"/>
      <c r="E393" s="38"/>
      <c r="F393" s="49"/>
      <c r="G393" s="37">
        <v>2</v>
      </c>
      <c r="H393" s="37">
        <v>1158.28</v>
      </c>
      <c r="I393" s="53">
        <f t="shared" si="29"/>
        <v>2316.56</v>
      </c>
      <c r="J393" s="67">
        <f t="shared" si="28"/>
        <v>2316.56</v>
      </c>
    </row>
    <row r="394" spans="2:10" ht="15.6" x14ac:dyDescent="0.3">
      <c r="B394" s="44" t="s">
        <v>332</v>
      </c>
      <c r="C394" s="38"/>
      <c r="D394" s="38"/>
      <c r="E394" s="38"/>
      <c r="F394" s="49"/>
      <c r="G394" s="37">
        <v>1</v>
      </c>
      <c r="H394" s="37">
        <v>2896.24</v>
      </c>
      <c r="I394" s="53">
        <f t="shared" si="29"/>
        <v>2896.24</v>
      </c>
      <c r="J394" s="67">
        <f t="shared" si="28"/>
        <v>2896.24</v>
      </c>
    </row>
    <row r="395" spans="2:10" ht="15.6" x14ac:dyDescent="0.3">
      <c r="B395" s="44" t="s">
        <v>333</v>
      </c>
      <c r="C395" s="38"/>
      <c r="D395" s="38"/>
      <c r="E395" s="38"/>
      <c r="F395" s="49"/>
      <c r="G395" s="37">
        <v>1</v>
      </c>
      <c r="H395" s="37">
        <v>1777.44</v>
      </c>
      <c r="I395" s="53">
        <f t="shared" si="29"/>
        <v>1777.44</v>
      </c>
      <c r="J395" s="67">
        <f t="shared" si="28"/>
        <v>1777.44</v>
      </c>
    </row>
    <row r="396" spans="2:10" ht="15.6" x14ac:dyDescent="0.3">
      <c r="B396" s="44" t="s">
        <v>334</v>
      </c>
      <c r="C396" s="38"/>
      <c r="D396" s="38"/>
      <c r="E396" s="38"/>
      <c r="F396" s="49"/>
      <c r="G396" s="37">
        <v>16</v>
      </c>
      <c r="H396" s="37">
        <v>150</v>
      </c>
      <c r="I396" s="53">
        <f t="shared" si="29"/>
        <v>2400</v>
      </c>
      <c r="J396" s="67">
        <f t="shared" si="28"/>
        <v>2400</v>
      </c>
    </row>
    <row r="397" spans="2:10" ht="15.6" x14ac:dyDescent="0.3">
      <c r="B397" s="44" t="s">
        <v>335</v>
      </c>
      <c r="C397" s="38"/>
      <c r="D397" s="38"/>
      <c r="E397" s="38"/>
      <c r="F397" s="49"/>
      <c r="G397" s="37">
        <v>40</v>
      </c>
      <c r="H397" s="37">
        <v>42.35</v>
      </c>
      <c r="I397" s="53">
        <f t="shared" si="29"/>
        <v>1694</v>
      </c>
      <c r="J397" s="67">
        <f t="shared" si="28"/>
        <v>1694</v>
      </c>
    </row>
    <row r="398" spans="2:10" ht="15.6" x14ac:dyDescent="0.3">
      <c r="B398" s="44" t="s">
        <v>336</v>
      </c>
      <c r="C398" s="38"/>
      <c r="D398" s="38"/>
      <c r="E398" s="38"/>
      <c r="F398" s="49"/>
      <c r="G398" s="37">
        <v>1</v>
      </c>
      <c r="H398" s="37">
        <v>5154</v>
      </c>
      <c r="I398" s="53">
        <f t="shared" si="29"/>
        <v>5154</v>
      </c>
      <c r="J398" s="67">
        <f t="shared" si="28"/>
        <v>5154</v>
      </c>
    </row>
    <row r="399" spans="2:10" ht="15.6" x14ac:dyDescent="0.3">
      <c r="B399" s="44" t="s">
        <v>339</v>
      </c>
      <c r="C399" s="38"/>
      <c r="D399" s="38"/>
      <c r="E399" s="38"/>
      <c r="F399" s="49"/>
      <c r="G399" s="37">
        <v>100</v>
      </c>
      <c r="H399" s="37">
        <v>22.97</v>
      </c>
      <c r="I399" s="53">
        <f t="shared" si="29"/>
        <v>2297</v>
      </c>
      <c r="J399" s="67">
        <f t="shared" si="28"/>
        <v>2297</v>
      </c>
    </row>
    <row r="400" spans="2:10" ht="15.6" x14ac:dyDescent="0.3">
      <c r="B400" s="44" t="s">
        <v>340</v>
      </c>
      <c r="C400" s="38"/>
      <c r="D400" s="38"/>
      <c r="E400" s="38"/>
      <c r="F400" s="49"/>
      <c r="G400" s="37">
        <v>520</v>
      </c>
      <c r="H400" s="37">
        <v>28</v>
      </c>
      <c r="I400" s="53">
        <f t="shared" si="29"/>
        <v>14560</v>
      </c>
      <c r="J400" s="67">
        <f t="shared" si="28"/>
        <v>14560</v>
      </c>
    </row>
    <row r="401" spans="2:11" ht="15.6" x14ac:dyDescent="0.3">
      <c r="B401" s="44" t="s">
        <v>342</v>
      </c>
      <c r="C401" s="38"/>
      <c r="D401" s="38"/>
      <c r="E401" s="38"/>
      <c r="F401" s="49"/>
      <c r="G401" s="37">
        <v>30</v>
      </c>
      <c r="H401" s="37">
        <v>26.5</v>
      </c>
      <c r="I401" s="53">
        <f t="shared" si="29"/>
        <v>795</v>
      </c>
      <c r="J401" s="67">
        <f t="shared" si="28"/>
        <v>795</v>
      </c>
    </row>
    <row r="402" spans="2:11" ht="15.6" x14ac:dyDescent="0.3">
      <c r="B402" s="44" t="s">
        <v>343</v>
      </c>
      <c r="C402" s="38"/>
      <c r="D402" s="38"/>
      <c r="E402" s="38"/>
      <c r="F402" s="49"/>
      <c r="G402" s="37">
        <v>10</v>
      </c>
      <c r="H402" s="37">
        <v>100.87</v>
      </c>
      <c r="I402" s="53">
        <f t="shared" si="29"/>
        <v>1008.7</v>
      </c>
      <c r="J402" s="67">
        <f t="shared" si="28"/>
        <v>1008.7</v>
      </c>
    </row>
    <row r="403" spans="2:11" ht="15.6" x14ac:dyDescent="0.3">
      <c r="B403" s="44" t="s">
        <v>344</v>
      </c>
      <c r="C403" s="38"/>
      <c r="D403" s="38"/>
      <c r="E403" s="38"/>
      <c r="F403" s="49"/>
      <c r="G403" s="37">
        <v>24</v>
      </c>
      <c r="H403" s="37">
        <v>56.15</v>
      </c>
      <c r="I403" s="53">
        <f t="shared" si="29"/>
        <v>1347.6</v>
      </c>
      <c r="J403" s="67">
        <f t="shared" si="28"/>
        <v>1347.6</v>
      </c>
    </row>
    <row r="404" spans="2:11" x14ac:dyDescent="0.3">
      <c r="B404" s="44" t="s">
        <v>345</v>
      </c>
      <c r="C404" s="38"/>
      <c r="D404" s="38"/>
      <c r="E404" s="38"/>
      <c r="F404" s="38"/>
      <c r="G404" s="37">
        <v>40</v>
      </c>
      <c r="H404" s="37">
        <v>33</v>
      </c>
      <c r="I404" s="53">
        <f t="shared" si="29"/>
        <v>1320</v>
      </c>
      <c r="J404" s="67">
        <f t="shared" si="28"/>
        <v>1320</v>
      </c>
    </row>
    <row r="405" spans="2:11" ht="28.2" x14ac:dyDescent="0.3">
      <c r="B405" s="44" t="s">
        <v>346</v>
      </c>
      <c r="C405" s="38"/>
      <c r="D405" s="38"/>
      <c r="E405" s="38"/>
      <c r="F405" s="38"/>
      <c r="G405" s="37">
        <v>2</v>
      </c>
      <c r="H405" s="37">
        <v>195</v>
      </c>
      <c r="I405" s="53">
        <f t="shared" si="29"/>
        <v>390</v>
      </c>
      <c r="J405" s="67">
        <f t="shared" si="28"/>
        <v>390</v>
      </c>
    </row>
    <row r="406" spans="2:11" x14ac:dyDescent="0.3">
      <c r="B406" s="44" t="s">
        <v>347</v>
      </c>
      <c r="C406" s="38"/>
      <c r="D406" s="38"/>
      <c r="E406" s="38"/>
      <c r="F406" s="38"/>
      <c r="G406" s="37">
        <v>10</v>
      </c>
      <c r="H406" s="37">
        <v>99.95</v>
      </c>
      <c r="I406" s="53">
        <f t="shared" si="29"/>
        <v>999.5</v>
      </c>
      <c r="J406" s="67">
        <f t="shared" si="28"/>
        <v>999.5</v>
      </c>
    </row>
    <row r="407" spans="2:11" x14ac:dyDescent="0.3">
      <c r="B407" s="44" t="s">
        <v>348</v>
      </c>
      <c r="C407" s="38"/>
      <c r="D407" s="38"/>
      <c r="E407" s="38"/>
      <c r="F407" s="38"/>
      <c r="G407" s="37">
        <v>2</v>
      </c>
      <c r="H407" s="37">
        <v>4035.81</v>
      </c>
      <c r="I407" s="53">
        <f t="shared" si="29"/>
        <v>8071.62</v>
      </c>
      <c r="J407" s="67">
        <f t="shared" si="28"/>
        <v>8071.62</v>
      </c>
    </row>
    <row r="408" spans="2:11" x14ac:dyDescent="0.3">
      <c r="B408" s="44" t="s">
        <v>349</v>
      </c>
      <c r="C408" s="38"/>
      <c r="D408" s="38"/>
      <c r="E408" s="38"/>
      <c r="F408" s="38"/>
      <c r="G408" s="37">
        <v>1</v>
      </c>
      <c r="H408" s="37">
        <v>1362.5</v>
      </c>
      <c r="I408" s="53">
        <f t="shared" si="29"/>
        <v>1362.5</v>
      </c>
      <c r="J408" s="67">
        <f t="shared" si="28"/>
        <v>1362.5</v>
      </c>
    </row>
    <row r="409" spans="2:11" ht="86.4" x14ac:dyDescent="0.3">
      <c r="B409" s="140" t="s">
        <v>350</v>
      </c>
      <c r="C409" s="135"/>
      <c r="D409" s="135"/>
      <c r="E409" s="135"/>
      <c r="F409" s="135"/>
      <c r="G409" s="136">
        <v>20</v>
      </c>
      <c r="H409" s="136">
        <v>3000</v>
      </c>
      <c r="I409" s="137">
        <f>+G409*H409-188</f>
        <v>59812</v>
      </c>
      <c r="J409" s="141">
        <f>+I409-E409</f>
        <v>59812</v>
      </c>
      <c r="K409" s="139" t="s">
        <v>397</v>
      </c>
    </row>
    <row r="410" spans="2:11" x14ac:dyDescent="0.3">
      <c r="B410" s="44" t="s">
        <v>351</v>
      </c>
      <c r="C410" s="38"/>
      <c r="D410" s="38"/>
      <c r="E410" s="38"/>
      <c r="F410" s="38"/>
      <c r="G410" s="37">
        <v>50</v>
      </c>
      <c r="H410" s="37">
        <v>93.94</v>
      </c>
      <c r="I410" s="53">
        <f t="shared" si="29"/>
        <v>4697</v>
      </c>
      <c r="J410" s="67">
        <f t="shared" si="28"/>
        <v>4697</v>
      </c>
    </row>
    <row r="411" spans="2:11" x14ac:dyDescent="0.3">
      <c r="B411" s="44" t="s">
        <v>356</v>
      </c>
      <c r="C411" s="38"/>
      <c r="D411" s="38"/>
      <c r="E411" s="38"/>
      <c r="F411" s="57"/>
      <c r="G411" s="37">
        <v>14</v>
      </c>
      <c r="H411" s="37">
        <v>250</v>
      </c>
      <c r="I411" s="53">
        <f t="shared" si="29"/>
        <v>3500</v>
      </c>
      <c r="J411" s="67">
        <f t="shared" si="28"/>
        <v>3500</v>
      </c>
    </row>
    <row r="412" spans="2:11" ht="28.2" x14ac:dyDescent="0.3">
      <c r="B412" s="44" t="s">
        <v>357</v>
      </c>
      <c r="C412" s="38"/>
      <c r="D412" s="38"/>
      <c r="E412" s="38"/>
      <c r="F412" s="57"/>
      <c r="G412" s="37">
        <v>14</v>
      </c>
      <c r="H412" s="37">
        <v>142.86000000000001</v>
      </c>
      <c r="I412" s="53">
        <f t="shared" si="29"/>
        <v>2000.0400000000002</v>
      </c>
      <c r="J412" s="67">
        <f t="shared" si="28"/>
        <v>2000.0400000000002</v>
      </c>
    </row>
    <row r="413" spans="2:11" x14ac:dyDescent="0.3">
      <c r="B413" s="44" t="s">
        <v>358</v>
      </c>
      <c r="C413" s="38"/>
      <c r="D413" s="38"/>
      <c r="E413" s="38"/>
      <c r="F413" s="57"/>
      <c r="G413" s="37">
        <v>12</v>
      </c>
      <c r="H413" s="37">
        <v>99.75</v>
      </c>
      <c r="I413" s="53">
        <f t="shared" si="29"/>
        <v>1197</v>
      </c>
      <c r="J413" s="67">
        <f t="shared" si="28"/>
        <v>1197</v>
      </c>
    </row>
    <row r="414" spans="2:11" x14ac:dyDescent="0.3">
      <c r="B414" s="44" t="s">
        <v>359</v>
      </c>
      <c r="C414" s="38"/>
      <c r="D414" s="38"/>
      <c r="E414" s="38"/>
      <c r="F414" s="57"/>
      <c r="G414" s="37">
        <v>1</v>
      </c>
      <c r="H414" s="37">
        <v>381</v>
      </c>
      <c r="I414" s="53">
        <f t="shared" si="29"/>
        <v>381</v>
      </c>
      <c r="J414" s="67">
        <f t="shared" si="28"/>
        <v>381</v>
      </c>
    </row>
    <row r="415" spans="2:11" x14ac:dyDescent="0.3">
      <c r="B415" s="44" t="s">
        <v>360</v>
      </c>
      <c r="C415" s="38"/>
      <c r="D415" s="38"/>
      <c r="E415" s="38"/>
      <c r="F415" s="57"/>
      <c r="G415" s="37">
        <v>10</v>
      </c>
      <c r="H415" s="37">
        <v>54</v>
      </c>
      <c r="I415" s="53">
        <f t="shared" si="29"/>
        <v>540</v>
      </c>
      <c r="J415" s="67">
        <f t="shared" si="28"/>
        <v>540</v>
      </c>
    </row>
    <row r="416" spans="2:11" ht="28.2" x14ac:dyDescent="0.3">
      <c r="B416" s="44" t="s">
        <v>361</v>
      </c>
      <c r="C416" s="38"/>
      <c r="D416" s="38"/>
      <c r="E416" s="38"/>
      <c r="F416" s="57"/>
      <c r="G416" s="37">
        <v>4</v>
      </c>
      <c r="H416" s="37">
        <v>533.5</v>
      </c>
      <c r="I416" s="53">
        <f t="shared" si="29"/>
        <v>2134</v>
      </c>
      <c r="J416" s="67">
        <f t="shared" si="28"/>
        <v>2134</v>
      </c>
    </row>
    <row r="417" spans="2:10" x14ac:dyDescent="0.3">
      <c r="B417" s="44"/>
      <c r="C417" s="38"/>
      <c r="D417" s="38"/>
      <c r="E417" s="38"/>
      <c r="F417" s="57"/>
      <c r="G417" s="37"/>
      <c r="H417" s="37"/>
      <c r="I417" s="53"/>
      <c r="J417" s="67"/>
    </row>
    <row r="418" spans="2:10" x14ac:dyDescent="0.3">
      <c r="B418" s="44"/>
      <c r="C418" s="38"/>
      <c r="D418" s="38"/>
      <c r="E418" s="38"/>
      <c r="F418" s="57"/>
      <c r="G418" s="37"/>
      <c r="H418" s="37"/>
      <c r="I418" s="53"/>
      <c r="J418" s="67"/>
    </row>
    <row r="419" spans="2:10" x14ac:dyDescent="0.3">
      <c r="B419" s="44"/>
      <c r="C419" s="38"/>
      <c r="D419" s="38"/>
      <c r="E419" s="38"/>
      <c r="F419" s="57"/>
      <c r="G419" s="37"/>
      <c r="H419" s="37"/>
      <c r="I419" s="53">
        <f t="shared" ref="I419:I421" si="30">+G419*H419</f>
        <v>0</v>
      </c>
      <c r="J419" s="67"/>
    </row>
    <row r="420" spans="2:10" x14ac:dyDescent="0.3">
      <c r="B420" s="44"/>
      <c r="C420" s="38"/>
      <c r="D420" s="38"/>
      <c r="E420" s="38"/>
      <c r="F420" s="57"/>
      <c r="G420" s="37"/>
      <c r="H420" s="37"/>
      <c r="I420" s="53">
        <f t="shared" si="30"/>
        <v>0</v>
      </c>
      <c r="J420" s="67"/>
    </row>
    <row r="421" spans="2:10" x14ac:dyDescent="0.3">
      <c r="B421" s="44"/>
      <c r="C421" s="38"/>
      <c r="D421" s="38"/>
      <c r="E421" s="38"/>
      <c r="F421" s="57"/>
      <c r="G421" s="37"/>
      <c r="H421" s="37"/>
      <c r="I421" s="53">
        <f t="shared" si="30"/>
        <v>0</v>
      </c>
      <c r="J421" s="67"/>
    </row>
    <row r="422" spans="2:10" x14ac:dyDescent="0.3">
      <c r="B422" s="44"/>
      <c r="C422" s="38"/>
      <c r="D422" s="38"/>
      <c r="E422" s="38"/>
      <c r="F422" s="57"/>
      <c r="G422" s="37"/>
      <c r="H422" s="37"/>
      <c r="I422" s="53"/>
    </row>
    <row r="423" spans="2:10" x14ac:dyDescent="0.3">
      <c r="B423" s="44"/>
      <c r="C423" s="38"/>
      <c r="D423" s="38"/>
      <c r="E423" s="38"/>
      <c r="F423" s="57"/>
      <c r="G423" s="37"/>
      <c r="H423" s="37"/>
      <c r="I423" s="53"/>
    </row>
    <row r="424" spans="2:10" x14ac:dyDescent="0.3">
      <c r="B424" s="44"/>
      <c r="C424" s="38"/>
      <c r="D424" s="38"/>
      <c r="E424" s="38"/>
      <c r="F424" s="57"/>
      <c r="G424" s="37"/>
      <c r="H424" s="37"/>
      <c r="I424" s="53"/>
    </row>
    <row r="425" spans="2:10" x14ac:dyDescent="0.3">
      <c r="B425" s="44"/>
      <c r="C425" s="38"/>
      <c r="D425" s="38"/>
      <c r="E425" s="38"/>
      <c r="F425" s="38"/>
      <c r="G425" s="43"/>
      <c r="H425" s="43"/>
      <c r="I425" s="55"/>
    </row>
    <row r="426" spans="2:10" x14ac:dyDescent="0.3">
      <c r="B426" s="44"/>
      <c r="C426" s="38"/>
      <c r="D426" s="38"/>
      <c r="E426" s="58">
        <f>SUM(E9:E425)</f>
        <v>2192619.6099999994</v>
      </c>
      <c r="F426" s="59"/>
      <c r="G426" s="59"/>
      <c r="H426" s="59"/>
      <c r="I426" s="60">
        <f t="shared" ref="I426:J426" si="31">SUM(I9:I425)</f>
        <v>3352385.700000002</v>
      </c>
      <c r="J426" s="60">
        <f t="shared" si="31"/>
        <v>1159766.0900000008</v>
      </c>
    </row>
    <row r="427" spans="2:10" x14ac:dyDescent="0.3">
      <c r="B427" s="41"/>
      <c r="C427" s="38"/>
      <c r="D427" s="38"/>
      <c r="E427" s="38"/>
      <c r="F427" s="38"/>
    </row>
    <row r="428" spans="2:10" x14ac:dyDescent="0.3">
      <c r="B428" s="41"/>
      <c r="C428" s="38"/>
      <c r="D428" s="61"/>
      <c r="E428" s="38"/>
      <c r="F428" s="38"/>
    </row>
    <row r="429" spans="2:10" ht="15" thickBot="1" x14ac:dyDescent="0.35">
      <c r="B429" s="41" t="s">
        <v>365</v>
      </c>
      <c r="C429" s="38"/>
      <c r="D429" s="62" t="s">
        <v>366</v>
      </c>
      <c r="E429" s="63">
        <f>+I426-E426</f>
        <v>1159766.0900000026</v>
      </c>
      <c r="F429" s="38"/>
    </row>
    <row r="430" spans="2:10" ht="15" thickTop="1" x14ac:dyDescent="0.3">
      <c r="B430" s="41"/>
      <c r="C430" s="38"/>
      <c r="D430" s="64"/>
      <c r="E430" s="64"/>
      <c r="F430" s="38"/>
    </row>
    <row r="431" spans="2:10" x14ac:dyDescent="0.3">
      <c r="B431" s="16"/>
    </row>
    <row r="432" spans="2:10" x14ac:dyDescent="0.3">
      <c r="B432" s="16"/>
    </row>
  </sheetData>
  <sortState ref="A9:J417">
    <sortCondition ref="F9:F417"/>
  </sortState>
  <mergeCells count="3">
    <mergeCell ref="A6:F6"/>
    <mergeCell ref="A7:D7"/>
    <mergeCell ref="F7:F8"/>
  </mergeCells>
  <dataValidations count="1">
    <dataValidation type="list" allowBlank="1" showInputMessage="1" showErrorMessage="1" sqref="A9:A248" xr:uid="{8893A72F-5204-4C59-B65A-364771E161A3}">
      <formula1>$I$11:$I$30</formula1>
    </dataValidation>
  </dataValidations>
  <pageMargins left="0.7" right="0.7" top="0.75" bottom="0.75" header="0.3" footer="0.3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0C1AF-A80D-4C20-B952-9EADCBD80A7D}">
  <dimension ref="A1:N447"/>
  <sheetViews>
    <sheetView topLeftCell="A212" workbookViewId="0">
      <selection activeCell="J258" sqref="J258"/>
    </sheetView>
  </sheetViews>
  <sheetFormatPr defaultRowHeight="14.4" x14ac:dyDescent="0.3"/>
  <cols>
    <col min="2" max="2" width="60.109375" customWidth="1"/>
    <col min="3" max="3" width="8.88671875" hidden="1" customWidth="1"/>
    <col min="4" max="4" width="14.88671875" hidden="1" customWidth="1"/>
    <col min="5" max="5" width="15" hidden="1" customWidth="1"/>
    <col min="6" max="6" width="8.88671875" hidden="1" customWidth="1"/>
    <col min="7" max="7" width="13.5546875" hidden="1" customWidth="1"/>
    <col min="8" max="8" width="12" hidden="1" customWidth="1"/>
    <col min="9" max="9" width="16.44140625" customWidth="1"/>
    <col min="10" max="10" width="17.88671875" customWidth="1"/>
    <col min="11" max="11" width="16.44140625" customWidth="1"/>
    <col min="14" max="14" width="9.6640625" bestFit="1" customWidth="1"/>
  </cols>
  <sheetData>
    <row r="1" spans="1:11" ht="15.6" x14ac:dyDescent="0.3">
      <c r="A1" s="65" t="s">
        <v>367</v>
      </c>
    </row>
    <row r="2" spans="1:11" ht="15.6" x14ac:dyDescent="0.3">
      <c r="A2" s="65" t="s">
        <v>368</v>
      </c>
    </row>
    <row r="3" spans="1:11" ht="15.6" x14ac:dyDescent="0.3">
      <c r="A3" s="65" t="s">
        <v>369</v>
      </c>
    </row>
    <row r="4" spans="1:11" ht="15.6" x14ac:dyDescent="0.3">
      <c r="A4" s="65" t="s">
        <v>370</v>
      </c>
    </row>
    <row r="5" spans="1:11" x14ac:dyDescent="0.3">
      <c r="I5" s="98" t="s">
        <v>395</v>
      </c>
    </row>
    <row r="6" spans="1:11" ht="24.6" x14ac:dyDescent="0.3">
      <c r="A6" s="129" t="s">
        <v>0</v>
      </c>
      <c r="B6" s="129"/>
      <c r="C6" s="129"/>
      <c r="D6" s="129"/>
      <c r="E6" s="129"/>
      <c r="F6" s="129"/>
      <c r="I6" s="99" t="s">
        <v>387</v>
      </c>
      <c r="J6" s="99"/>
    </row>
    <row r="7" spans="1:11" ht="15.6" x14ac:dyDescent="0.3">
      <c r="A7" s="130" t="s">
        <v>1</v>
      </c>
      <c r="B7" s="130"/>
      <c r="C7" s="130"/>
      <c r="D7" s="131"/>
      <c r="E7" s="1">
        <f>SUM(E9:E1361)</f>
        <v>5679254.3800000008</v>
      </c>
      <c r="F7" s="132" t="s">
        <v>2</v>
      </c>
      <c r="I7" s="99" t="s">
        <v>386</v>
      </c>
      <c r="J7" s="99"/>
    </row>
    <row r="8" spans="1:11" ht="45.6" x14ac:dyDescent="0.3">
      <c r="A8" s="2" t="s">
        <v>3</v>
      </c>
      <c r="B8" s="3" t="s">
        <v>4</v>
      </c>
      <c r="C8" s="3" t="s">
        <v>5</v>
      </c>
      <c r="D8" s="3" t="s">
        <v>6</v>
      </c>
      <c r="E8" s="68" t="s">
        <v>7</v>
      </c>
      <c r="F8" s="133"/>
      <c r="G8" s="4" t="s">
        <v>8</v>
      </c>
      <c r="H8" s="5" t="s">
        <v>9</v>
      </c>
      <c r="I8" s="5" t="s">
        <v>10</v>
      </c>
      <c r="J8" t="s">
        <v>374</v>
      </c>
    </row>
    <row r="9" spans="1:11" ht="15.6" x14ac:dyDescent="0.3">
      <c r="A9" s="6"/>
      <c r="B9" s="7" t="s">
        <v>49</v>
      </c>
      <c r="C9" s="7">
        <v>100</v>
      </c>
      <c r="D9" s="7">
        <v>3000</v>
      </c>
      <c r="E9" s="8">
        <f>C9*D9</f>
        <v>300000</v>
      </c>
      <c r="F9" s="9"/>
      <c r="G9" s="10">
        <v>50</v>
      </c>
      <c r="H9" s="11">
        <v>1132.21</v>
      </c>
      <c r="I9" s="12">
        <f>+G9*H9</f>
        <v>56610.5</v>
      </c>
      <c r="J9" t="s">
        <v>381</v>
      </c>
    </row>
    <row r="10" spans="1:11" ht="15.6" x14ac:dyDescent="0.3">
      <c r="A10" s="6"/>
      <c r="B10" s="7" t="s">
        <v>49</v>
      </c>
      <c r="C10" s="7"/>
      <c r="D10" s="7"/>
      <c r="E10" s="8"/>
      <c r="F10" s="9"/>
      <c r="G10" s="10">
        <v>25</v>
      </c>
      <c r="H10" s="11">
        <v>117.42</v>
      </c>
      <c r="I10" s="88">
        <f>+G10*H10</f>
        <v>2935.5</v>
      </c>
      <c r="J10" s="89" t="s">
        <v>381</v>
      </c>
      <c r="K10" s="97">
        <f>SUM(I9:I10)+0.15</f>
        <v>59546.15</v>
      </c>
    </row>
    <row r="11" spans="1:11" ht="15.6" x14ac:dyDescent="0.3">
      <c r="A11" s="6"/>
      <c r="B11" s="7"/>
      <c r="C11" s="7"/>
      <c r="D11" s="7"/>
      <c r="E11" s="8"/>
      <c r="F11" s="9"/>
      <c r="G11" s="10"/>
      <c r="H11" s="11"/>
      <c r="I11" s="12"/>
    </row>
    <row r="12" spans="1:11" ht="15.6" x14ac:dyDescent="0.3">
      <c r="A12" s="6"/>
      <c r="B12" s="21" t="s">
        <v>51</v>
      </c>
      <c r="C12" s="22"/>
      <c r="D12" s="7">
        <v>7.62</v>
      </c>
      <c r="E12" s="19">
        <v>204931</v>
      </c>
      <c r="F12" s="9"/>
      <c r="G12" s="10">
        <v>84</v>
      </c>
      <c r="H12" s="25">
        <v>7.62</v>
      </c>
      <c r="I12" s="12">
        <f t="shared" ref="I12:I39" si="0">+G12*H12</f>
        <v>640.08000000000004</v>
      </c>
      <c r="J12" t="s">
        <v>382</v>
      </c>
    </row>
    <row r="13" spans="1:11" ht="15.6" x14ac:dyDescent="0.3">
      <c r="A13" s="6"/>
      <c r="B13" s="24" t="s">
        <v>52</v>
      </c>
      <c r="C13" s="22"/>
      <c r="D13" s="7">
        <v>8.11</v>
      </c>
      <c r="E13" s="8">
        <f t="shared" ref="E13:E39" si="1">C13*D13</f>
        <v>0</v>
      </c>
      <c r="F13" s="9"/>
      <c r="G13" s="10">
        <v>108</v>
      </c>
      <c r="H13" s="25">
        <v>8.11</v>
      </c>
      <c r="I13" s="12">
        <f t="shared" si="0"/>
        <v>875.87999999999988</v>
      </c>
      <c r="J13" t="s">
        <v>382</v>
      </c>
    </row>
    <row r="14" spans="1:11" ht="15.6" x14ac:dyDescent="0.3">
      <c r="A14" s="6"/>
      <c r="B14" s="24">
        <f>SUM(I12:I39)</f>
        <v>222605.77000000002</v>
      </c>
      <c r="C14" s="22"/>
      <c r="D14" s="7">
        <v>11.11</v>
      </c>
      <c r="E14" s="8">
        <f t="shared" si="1"/>
        <v>0</v>
      </c>
      <c r="F14" s="9"/>
      <c r="G14" s="10">
        <v>144</v>
      </c>
      <c r="H14" s="25">
        <v>11.11</v>
      </c>
      <c r="I14" s="12">
        <f t="shared" si="0"/>
        <v>1599.84</v>
      </c>
      <c r="J14" t="s">
        <v>382</v>
      </c>
    </row>
    <row r="15" spans="1:11" ht="15.6" x14ac:dyDescent="0.3">
      <c r="A15" s="6"/>
      <c r="B15" s="7"/>
      <c r="C15" s="22"/>
      <c r="D15" s="7">
        <v>7.08</v>
      </c>
      <c r="E15" s="8">
        <f t="shared" si="1"/>
        <v>0</v>
      </c>
      <c r="F15" s="9"/>
      <c r="G15" s="10">
        <v>12</v>
      </c>
      <c r="H15" s="25">
        <v>7.08</v>
      </c>
      <c r="I15" s="12">
        <f t="shared" si="0"/>
        <v>84.960000000000008</v>
      </c>
      <c r="J15" t="s">
        <v>382</v>
      </c>
    </row>
    <row r="16" spans="1:11" ht="15.6" x14ac:dyDescent="0.3">
      <c r="A16" s="6"/>
      <c r="B16" s="7"/>
      <c r="C16" s="22"/>
      <c r="D16" s="7">
        <v>6.45</v>
      </c>
      <c r="E16" s="8">
        <f t="shared" si="1"/>
        <v>0</v>
      </c>
      <c r="F16" s="9"/>
      <c r="G16" s="10">
        <v>12</v>
      </c>
      <c r="H16" s="25">
        <v>6.45</v>
      </c>
      <c r="I16" s="12">
        <f t="shared" si="0"/>
        <v>77.400000000000006</v>
      </c>
      <c r="J16" t="s">
        <v>382</v>
      </c>
    </row>
    <row r="17" spans="1:10" ht="15.6" x14ac:dyDescent="0.3">
      <c r="A17" s="6"/>
      <c r="B17" s="7"/>
      <c r="C17" s="22"/>
      <c r="D17" s="7">
        <v>7.85</v>
      </c>
      <c r="E17" s="8">
        <f t="shared" si="1"/>
        <v>0</v>
      </c>
      <c r="F17" s="9"/>
      <c r="G17" s="41">
        <v>24</v>
      </c>
      <c r="H17" s="23">
        <v>7.85</v>
      </c>
      <c r="I17" s="86">
        <f t="shared" si="0"/>
        <v>188.39999999999998</v>
      </c>
      <c r="J17" t="s">
        <v>382</v>
      </c>
    </row>
    <row r="18" spans="1:10" ht="15.6" x14ac:dyDescent="0.3">
      <c r="A18" s="6"/>
      <c r="B18" s="7"/>
      <c r="C18" s="22"/>
      <c r="D18" s="7">
        <v>11.11</v>
      </c>
      <c r="E18" s="8">
        <f t="shared" si="1"/>
        <v>0</v>
      </c>
      <c r="F18" s="9"/>
      <c r="G18" s="10">
        <v>0</v>
      </c>
      <c r="H18" s="25">
        <v>11.11</v>
      </c>
      <c r="I18" s="12">
        <f t="shared" si="0"/>
        <v>0</v>
      </c>
      <c r="J18" t="s">
        <v>382</v>
      </c>
    </row>
    <row r="19" spans="1:10" ht="15.6" x14ac:dyDescent="0.3">
      <c r="A19" s="6"/>
      <c r="B19" s="7"/>
      <c r="C19" s="22"/>
      <c r="D19" s="7">
        <v>8.4</v>
      </c>
      <c r="E19" s="8">
        <f t="shared" si="1"/>
        <v>0</v>
      </c>
      <c r="F19" s="9"/>
      <c r="G19" s="10">
        <v>24</v>
      </c>
      <c r="H19" s="25">
        <v>8.4</v>
      </c>
      <c r="I19" s="12">
        <f t="shared" si="0"/>
        <v>201.60000000000002</v>
      </c>
      <c r="J19" t="s">
        <v>382</v>
      </c>
    </row>
    <row r="20" spans="1:10" ht="15.6" x14ac:dyDescent="0.3">
      <c r="A20" s="6"/>
      <c r="B20" s="7"/>
      <c r="C20" s="22"/>
      <c r="D20" s="7">
        <v>8.06</v>
      </c>
      <c r="E20" s="8">
        <f t="shared" si="1"/>
        <v>0</v>
      </c>
      <c r="F20" s="9"/>
      <c r="G20" s="10">
        <v>84</v>
      </c>
      <c r="H20" s="25">
        <v>8.06</v>
      </c>
      <c r="I20" s="12">
        <f t="shared" si="0"/>
        <v>677.04000000000008</v>
      </c>
      <c r="J20" t="s">
        <v>382</v>
      </c>
    </row>
    <row r="21" spans="1:10" ht="15.6" x14ac:dyDescent="0.3">
      <c r="A21" s="6"/>
      <c r="B21" s="7"/>
      <c r="C21" s="22"/>
      <c r="D21" s="7">
        <v>11.83</v>
      </c>
      <c r="E21" s="8">
        <f t="shared" si="1"/>
        <v>0</v>
      </c>
      <c r="F21" s="9"/>
      <c r="G21" s="10">
        <v>48</v>
      </c>
      <c r="H21" s="25">
        <v>11.83</v>
      </c>
      <c r="I21" s="12">
        <f t="shared" si="0"/>
        <v>567.84</v>
      </c>
      <c r="J21" t="s">
        <v>382</v>
      </c>
    </row>
    <row r="22" spans="1:10" ht="15.6" x14ac:dyDescent="0.3">
      <c r="A22" s="6"/>
      <c r="B22" s="7"/>
      <c r="C22" s="22"/>
      <c r="D22" s="7">
        <v>8.83</v>
      </c>
      <c r="E22" s="8">
        <f t="shared" si="1"/>
        <v>0</v>
      </c>
      <c r="F22" s="9"/>
      <c r="G22" s="10">
        <v>48</v>
      </c>
      <c r="H22" s="25">
        <v>8.83</v>
      </c>
      <c r="I22" s="12">
        <f t="shared" si="0"/>
        <v>423.84000000000003</v>
      </c>
      <c r="J22" t="s">
        <v>382</v>
      </c>
    </row>
    <row r="23" spans="1:10" ht="15.6" x14ac:dyDescent="0.3">
      <c r="A23" s="6"/>
      <c r="B23" s="7"/>
      <c r="C23" s="22"/>
      <c r="D23" s="7">
        <v>12.52</v>
      </c>
      <c r="E23" s="8">
        <f t="shared" si="1"/>
        <v>0</v>
      </c>
      <c r="F23" s="9"/>
      <c r="G23" s="10">
        <v>108</v>
      </c>
      <c r="H23" s="25">
        <v>12.52</v>
      </c>
      <c r="I23" s="12">
        <f t="shared" si="0"/>
        <v>1352.1599999999999</v>
      </c>
      <c r="J23" t="s">
        <v>382</v>
      </c>
    </row>
    <row r="24" spans="1:10" ht="15.6" x14ac:dyDescent="0.3">
      <c r="A24" s="6"/>
      <c r="B24" s="7"/>
      <c r="C24" s="22"/>
      <c r="D24" s="7">
        <v>8.73</v>
      </c>
      <c r="E24" s="8">
        <f t="shared" si="1"/>
        <v>0</v>
      </c>
      <c r="F24" s="9"/>
      <c r="G24" s="10">
        <v>120</v>
      </c>
      <c r="H24" s="25">
        <v>8.73</v>
      </c>
      <c r="I24" s="12">
        <f t="shared" si="0"/>
        <v>1047.6000000000001</v>
      </c>
      <c r="J24" t="s">
        <v>382</v>
      </c>
    </row>
    <row r="25" spans="1:10" ht="15.6" x14ac:dyDescent="0.3">
      <c r="A25" s="6"/>
      <c r="B25" s="7"/>
      <c r="C25" s="22"/>
      <c r="D25" s="7">
        <v>9.15</v>
      </c>
      <c r="E25" s="8">
        <f t="shared" si="1"/>
        <v>0</v>
      </c>
      <c r="F25" s="9"/>
      <c r="G25" s="10">
        <v>744</v>
      </c>
      <c r="H25" s="25">
        <v>9.15</v>
      </c>
      <c r="I25" s="12">
        <f t="shared" si="0"/>
        <v>6807.6</v>
      </c>
      <c r="J25" t="s">
        <v>382</v>
      </c>
    </row>
    <row r="26" spans="1:10" ht="15.6" x14ac:dyDescent="0.3">
      <c r="A26" s="6"/>
      <c r="B26" s="7"/>
      <c r="C26" s="22"/>
      <c r="D26" s="7">
        <v>11.11</v>
      </c>
      <c r="E26" s="8">
        <f t="shared" si="1"/>
        <v>0</v>
      </c>
      <c r="F26" s="9"/>
      <c r="G26" s="10">
        <v>0</v>
      </c>
      <c r="H26" s="25">
        <v>11.11</v>
      </c>
      <c r="I26" s="12">
        <f t="shared" si="0"/>
        <v>0</v>
      </c>
      <c r="J26" t="s">
        <v>382</v>
      </c>
    </row>
    <row r="27" spans="1:10" ht="15.6" x14ac:dyDescent="0.3">
      <c r="A27" s="6"/>
      <c r="B27" s="7"/>
      <c r="C27" s="22"/>
      <c r="D27" s="7">
        <v>14.31</v>
      </c>
      <c r="E27" s="8">
        <f t="shared" si="1"/>
        <v>0</v>
      </c>
      <c r="F27" s="9"/>
      <c r="G27" s="10">
        <v>96</v>
      </c>
      <c r="H27" s="25">
        <v>14.31</v>
      </c>
      <c r="I27" s="12">
        <f t="shared" si="0"/>
        <v>1373.76</v>
      </c>
      <c r="J27" t="s">
        <v>382</v>
      </c>
    </row>
    <row r="28" spans="1:10" ht="15.6" x14ac:dyDescent="0.3">
      <c r="A28" s="6"/>
      <c r="B28" s="7"/>
      <c r="C28" s="22"/>
      <c r="D28" s="7">
        <v>14.1</v>
      </c>
      <c r="E28" s="8">
        <f t="shared" si="1"/>
        <v>0</v>
      </c>
      <c r="F28" s="9"/>
      <c r="G28" s="10">
        <v>1560</v>
      </c>
      <c r="H28" s="25">
        <v>14.1</v>
      </c>
      <c r="I28" s="12">
        <f t="shared" si="0"/>
        <v>21996</v>
      </c>
      <c r="J28" t="s">
        <v>382</v>
      </c>
    </row>
    <row r="29" spans="1:10" ht="15.6" x14ac:dyDescent="0.3">
      <c r="A29" s="6"/>
      <c r="B29" s="7"/>
      <c r="C29" s="22"/>
      <c r="D29" s="7">
        <v>10.65</v>
      </c>
      <c r="E29" s="8">
        <f t="shared" si="1"/>
        <v>0</v>
      </c>
      <c r="F29" s="9"/>
      <c r="G29" s="10">
        <v>12</v>
      </c>
      <c r="H29" s="25">
        <v>10.65</v>
      </c>
      <c r="I29" s="12">
        <f t="shared" si="0"/>
        <v>127.80000000000001</v>
      </c>
      <c r="J29" t="s">
        <v>382</v>
      </c>
    </row>
    <row r="30" spans="1:10" ht="15.6" x14ac:dyDescent="0.3">
      <c r="A30" s="6"/>
      <c r="B30" s="7"/>
      <c r="C30" s="22"/>
      <c r="D30" s="7">
        <v>11.82</v>
      </c>
      <c r="E30" s="8">
        <f t="shared" si="1"/>
        <v>0</v>
      </c>
      <c r="F30" s="9"/>
      <c r="G30" s="10">
        <v>12</v>
      </c>
      <c r="H30" s="25">
        <v>11.82</v>
      </c>
      <c r="I30" s="12">
        <f t="shared" si="0"/>
        <v>141.84</v>
      </c>
      <c r="J30" t="s">
        <v>382</v>
      </c>
    </row>
    <row r="31" spans="1:10" ht="15.6" x14ac:dyDescent="0.3">
      <c r="A31" s="6"/>
      <c r="B31" s="7"/>
      <c r="C31" s="22"/>
      <c r="D31" s="7">
        <v>10.27</v>
      </c>
      <c r="E31" s="8">
        <f t="shared" si="1"/>
        <v>0</v>
      </c>
      <c r="F31" s="9"/>
      <c r="G31" s="41">
        <v>12</v>
      </c>
      <c r="H31" s="23">
        <v>10.27</v>
      </c>
      <c r="I31" s="86">
        <f t="shared" si="0"/>
        <v>123.24</v>
      </c>
      <c r="J31" t="s">
        <v>382</v>
      </c>
    </row>
    <row r="32" spans="1:10" ht="15.6" x14ac:dyDescent="0.3">
      <c r="A32" s="6"/>
      <c r="B32" s="7"/>
      <c r="C32" s="22"/>
      <c r="D32" s="7">
        <v>111.56</v>
      </c>
      <c r="E32" s="8">
        <f t="shared" si="1"/>
        <v>0</v>
      </c>
      <c r="F32" s="9"/>
      <c r="G32" s="10">
        <v>0</v>
      </c>
      <c r="H32" s="25">
        <v>111.56</v>
      </c>
      <c r="I32" s="12">
        <f t="shared" si="0"/>
        <v>0</v>
      </c>
      <c r="J32" t="s">
        <v>382</v>
      </c>
    </row>
    <row r="33" spans="1:11" ht="15.6" x14ac:dyDescent="0.3">
      <c r="A33" s="6"/>
      <c r="B33" s="7"/>
      <c r="C33" s="22"/>
      <c r="D33" s="7">
        <v>96.95</v>
      </c>
      <c r="E33" s="8">
        <f t="shared" si="1"/>
        <v>0</v>
      </c>
      <c r="F33" s="9"/>
      <c r="G33" s="10">
        <v>1</v>
      </c>
      <c r="H33" s="25">
        <v>96.95</v>
      </c>
      <c r="I33" s="12">
        <f t="shared" si="0"/>
        <v>96.95</v>
      </c>
      <c r="J33" t="s">
        <v>382</v>
      </c>
    </row>
    <row r="34" spans="1:11" ht="15.6" x14ac:dyDescent="0.3">
      <c r="A34" s="6"/>
      <c r="B34" s="7"/>
      <c r="C34" s="22"/>
      <c r="D34" s="7">
        <v>120.33</v>
      </c>
      <c r="E34" s="8">
        <f t="shared" si="1"/>
        <v>0</v>
      </c>
      <c r="F34" s="9"/>
      <c r="G34" s="10">
        <v>132</v>
      </c>
      <c r="H34" s="25">
        <v>120.33</v>
      </c>
      <c r="I34" s="12">
        <f t="shared" si="0"/>
        <v>15883.56</v>
      </c>
      <c r="J34" t="s">
        <v>382</v>
      </c>
    </row>
    <row r="35" spans="1:11" ht="15.6" x14ac:dyDescent="0.3">
      <c r="A35" s="6"/>
      <c r="B35" s="7"/>
      <c r="C35" s="22"/>
      <c r="D35" s="7">
        <v>200.63</v>
      </c>
      <c r="E35" s="8">
        <f t="shared" si="1"/>
        <v>0</v>
      </c>
      <c r="F35" s="9"/>
      <c r="G35" s="10">
        <v>18</v>
      </c>
      <c r="H35" s="25">
        <v>200.63</v>
      </c>
      <c r="I35" s="12">
        <f t="shared" si="0"/>
        <v>3611.34</v>
      </c>
      <c r="J35" t="s">
        <v>382</v>
      </c>
    </row>
    <row r="36" spans="1:11" ht="15.6" x14ac:dyDescent="0.3">
      <c r="A36" s="6"/>
      <c r="B36" s="7"/>
      <c r="C36" s="22"/>
      <c r="D36" s="7">
        <v>176.88</v>
      </c>
      <c r="E36" s="8">
        <f t="shared" si="1"/>
        <v>0</v>
      </c>
      <c r="F36" s="9"/>
      <c r="G36" s="10">
        <v>816</v>
      </c>
      <c r="H36" s="25">
        <v>176.88</v>
      </c>
      <c r="I36" s="12">
        <f t="shared" si="0"/>
        <v>144334.07999999999</v>
      </c>
      <c r="J36" t="s">
        <v>382</v>
      </c>
    </row>
    <row r="37" spans="1:11" ht="15.6" x14ac:dyDescent="0.3">
      <c r="A37" s="6"/>
      <c r="B37" s="7"/>
      <c r="C37" s="22"/>
      <c r="D37" s="7">
        <v>0</v>
      </c>
      <c r="E37" s="8">
        <f t="shared" si="1"/>
        <v>0</v>
      </c>
      <c r="F37" s="9"/>
      <c r="G37" s="10">
        <v>76</v>
      </c>
      <c r="H37" s="25">
        <v>168.44</v>
      </c>
      <c r="I37" s="12">
        <f t="shared" si="0"/>
        <v>12801.44</v>
      </c>
      <c r="J37" t="s">
        <v>382</v>
      </c>
    </row>
    <row r="38" spans="1:11" ht="15.6" x14ac:dyDescent="0.3">
      <c r="A38" s="6"/>
      <c r="B38" s="7"/>
      <c r="C38" s="22"/>
      <c r="D38" s="7">
        <v>0</v>
      </c>
      <c r="E38" s="8">
        <f t="shared" si="1"/>
        <v>0</v>
      </c>
      <c r="F38" s="9"/>
      <c r="G38" s="41">
        <v>18</v>
      </c>
      <c r="H38" s="84">
        <v>110.16</v>
      </c>
      <c r="I38" s="86">
        <f t="shared" si="0"/>
        <v>1982.8799999999999</v>
      </c>
      <c r="J38" t="s">
        <v>382</v>
      </c>
    </row>
    <row r="39" spans="1:11" ht="15.6" x14ac:dyDescent="0.3">
      <c r="A39" s="6"/>
      <c r="B39" s="7"/>
      <c r="C39" s="22"/>
      <c r="D39" s="7">
        <v>0</v>
      </c>
      <c r="E39" s="8">
        <f t="shared" si="1"/>
        <v>0</v>
      </c>
      <c r="F39" s="9"/>
      <c r="G39" s="10">
        <v>36</v>
      </c>
      <c r="H39" s="26">
        <v>155.24</v>
      </c>
      <c r="I39" s="88">
        <f t="shared" si="0"/>
        <v>5588.64</v>
      </c>
      <c r="J39" s="89" t="s">
        <v>382</v>
      </c>
      <c r="K39" s="97">
        <f>SUM(I12:I39)</f>
        <v>222605.77000000002</v>
      </c>
    </row>
    <row r="40" spans="1:11" ht="15.6" x14ac:dyDescent="0.3">
      <c r="A40" s="6"/>
      <c r="B40" s="7"/>
      <c r="C40" s="22"/>
      <c r="D40" s="7"/>
      <c r="E40" s="8"/>
      <c r="F40" s="9"/>
      <c r="G40" s="10"/>
      <c r="H40" s="26"/>
      <c r="I40" s="12"/>
    </row>
    <row r="41" spans="1:11" ht="15.6" x14ac:dyDescent="0.3">
      <c r="A41" s="6"/>
      <c r="B41" s="13" t="s">
        <v>195</v>
      </c>
      <c r="C41" s="7"/>
      <c r="D41" s="7"/>
      <c r="E41" s="8"/>
      <c r="F41" s="9"/>
      <c r="G41" s="10">
        <v>13</v>
      </c>
      <c r="H41" s="11">
        <v>1638.02</v>
      </c>
      <c r="I41" s="88">
        <f>+G41*H41</f>
        <v>21294.26</v>
      </c>
      <c r="J41" s="89" t="s">
        <v>384</v>
      </c>
      <c r="K41" s="97">
        <f>+I41+0.02</f>
        <v>21294.28</v>
      </c>
    </row>
    <row r="42" spans="1:11" ht="15.6" x14ac:dyDescent="0.3">
      <c r="A42" s="6"/>
      <c r="B42" s="13"/>
      <c r="C42" s="7"/>
      <c r="D42" s="7"/>
      <c r="E42" s="8"/>
      <c r="F42" s="9"/>
      <c r="G42" s="10"/>
      <c r="H42" s="11"/>
      <c r="I42" s="12"/>
    </row>
    <row r="43" spans="1:11" ht="15.6" x14ac:dyDescent="0.3">
      <c r="A43" s="6"/>
      <c r="B43" s="7" t="s">
        <v>41</v>
      </c>
      <c r="C43" s="7">
        <v>323</v>
      </c>
      <c r="D43" s="7">
        <v>733.97</v>
      </c>
      <c r="E43" s="8">
        <v>237072</v>
      </c>
      <c r="F43" s="9"/>
      <c r="G43" s="73">
        <v>323</v>
      </c>
      <c r="H43" s="73">
        <v>733.97</v>
      </c>
      <c r="I43" s="90">
        <v>237072</v>
      </c>
      <c r="J43" s="89" t="s">
        <v>380</v>
      </c>
      <c r="K43" s="97">
        <f>+I43+0.35</f>
        <v>237072.35</v>
      </c>
    </row>
    <row r="44" spans="1:11" ht="15.6" x14ac:dyDescent="0.3">
      <c r="A44" s="6"/>
      <c r="B44" s="7"/>
      <c r="C44" s="7"/>
      <c r="D44" s="7"/>
      <c r="E44" s="8"/>
      <c r="F44" s="9"/>
      <c r="G44" s="73"/>
      <c r="H44" s="73"/>
      <c r="I44" s="85"/>
    </row>
    <row r="45" spans="1:11" ht="15.6" x14ac:dyDescent="0.3">
      <c r="A45" s="6"/>
      <c r="B45" s="13" t="s">
        <v>197</v>
      </c>
      <c r="C45" s="7"/>
      <c r="D45" s="7"/>
      <c r="E45" s="8"/>
      <c r="F45" s="9"/>
      <c r="G45" s="82">
        <v>5</v>
      </c>
      <c r="H45" s="82">
        <v>103.31</v>
      </c>
      <c r="I45" s="86">
        <f t="shared" ref="I45:I76" si="2">+G45*H45</f>
        <v>516.54999999999995</v>
      </c>
      <c r="J45" t="s">
        <v>385</v>
      </c>
    </row>
    <row r="46" spans="1:11" ht="15.6" x14ac:dyDescent="0.3">
      <c r="A46" s="6"/>
      <c r="B46" s="13" t="s">
        <v>198</v>
      </c>
      <c r="C46" s="7"/>
      <c r="D46" s="7"/>
      <c r="E46" s="8"/>
      <c r="F46" s="9"/>
      <c r="G46" s="37">
        <v>1</v>
      </c>
      <c r="H46" s="37">
        <v>803.59</v>
      </c>
      <c r="I46" s="12">
        <f t="shared" si="2"/>
        <v>803.59</v>
      </c>
      <c r="J46" t="s">
        <v>385</v>
      </c>
    </row>
    <row r="47" spans="1:11" ht="15.6" x14ac:dyDescent="0.3">
      <c r="A47" s="6"/>
      <c r="B47" s="13" t="s">
        <v>199</v>
      </c>
      <c r="C47" s="7"/>
      <c r="D47" s="7"/>
      <c r="E47" s="8"/>
      <c r="F47" s="9"/>
      <c r="G47" s="37">
        <v>8</v>
      </c>
      <c r="H47" s="37">
        <v>203.31</v>
      </c>
      <c r="I47" s="12">
        <f t="shared" si="2"/>
        <v>1626.48</v>
      </c>
      <c r="J47" t="s">
        <v>385</v>
      </c>
    </row>
    <row r="48" spans="1:11" ht="15.6" x14ac:dyDescent="0.3">
      <c r="A48" s="6"/>
      <c r="B48" s="13" t="s">
        <v>200</v>
      </c>
      <c r="C48" s="7"/>
      <c r="D48" s="7"/>
      <c r="E48" s="8"/>
      <c r="F48" s="9"/>
      <c r="G48" s="37">
        <v>10</v>
      </c>
      <c r="H48" s="37">
        <v>371.67</v>
      </c>
      <c r="I48" s="12">
        <f t="shared" si="2"/>
        <v>3716.7000000000003</v>
      </c>
      <c r="J48" t="s">
        <v>385</v>
      </c>
    </row>
    <row r="49" spans="1:10" ht="15.6" x14ac:dyDescent="0.3">
      <c r="A49" s="6"/>
      <c r="B49" s="13" t="s">
        <v>201</v>
      </c>
      <c r="C49" s="7"/>
      <c r="D49" s="7"/>
      <c r="E49" s="8"/>
      <c r="F49" s="9"/>
      <c r="G49" s="37">
        <v>20</v>
      </c>
      <c r="H49" s="37">
        <v>12.47</v>
      </c>
      <c r="I49" s="12">
        <f t="shared" si="2"/>
        <v>249.4</v>
      </c>
      <c r="J49" t="s">
        <v>385</v>
      </c>
    </row>
    <row r="50" spans="1:10" ht="15.6" x14ac:dyDescent="0.3">
      <c r="A50" s="6"/>
      <c r="B50" s="13" t="s">
        <v>202</v>
      </c>
      <c r="C50" s="7"/>
      <c r="D50" s="7"/>
      <c r="E50" s="8"/>
      <c r="F50" s="9"/>
      <c r="G50" s="37">
        <v>1</v>
      </c>
      <c r="H50" s="37">
        <v>112.99</v>
      </c>
      <c r="I50" s="12">
        <f t="shared" si="2"/>
        <v>112.99</v>
      </c>
      <c r="J50" t="s">
        <v>385</v>
      </c>
    </row>
    <row r="51" spans="1:10" ht="15.6" x14ac:dyDescent="0.3">
      <c r="A51" s="6"/>
      <c r="B51" s="13" t="s">
        <v>203</v>
      </c>
      <c r="C51" s="7"/>
      <c r="D51" s="7"/>
      <c r="E51" s="8"/>
      <c r="F51" s="9"/>
      <c r="G51" s="37">
        <v>2</v>
      </c>
      <c r="H51" s="37">
        <v>2150.0300000000002</v>
      </c>
      <c r="I51" s="12">
        <f t="shared" si="2"/>
        <v>4300.0600000000004</v>
      </c>
      <c r="J51" t="s">
        <v>385</v>
      </c>
    </row>
    <row r="52" spans="1:10" ht="15.6" x14ac:dyDescent="0.3">
      <c r="A52" s="38"/>
      <c r="B52" s="13" t="s">
        <v>204</v>
      </c>
      <c r="C52" s="38"/>
      <c r="D52" s="38"/>
      <c r="E52" s="38"/>
      <c r="F52" s="38"/>
      <c r="G52" s="37">
        <v>5</v>
      </c>
      <c r="H52" s="37">
        <v>130.25</v>
      </c>
      <c r="I52" s="12">
        <f t="shared" si="2"/>
        <v>651.25</v>
      </c>
      <c r="J52" t="s">
        <v>385</v>
      </c>
    </row>
    <row r="53" spans="1:10" ht="15.6" x14ac:dyDescent="0.3">
      <c r="A53" s="38"/>
      <c r="B53" s="13" t="s">
        <v>205</v>
      </c>
      <c r="C53" s="38"/>
      <c r="D53" s="38"/>
      <c r="E53" s="38"/>
      <c r="F53" s="38"/>
      <c r="G53" s="37">
        <v>10</v>
      </c>
      <c r="H53" s="37">
        <v>24.95</v>
      </c>
      <c r="I53" s="12">
        <f t="shared" si="2"/>
        <v>249.5</v>
      </c>
      <c r="J53" t="s">
        <v>385</v>
      </c>
    </row>
    <row r="54" spans="1:10" ht="15.6" x14ac:dyDescent="0.3">
      <c r="A54" s="38"/>
      <c r="B54" s="13" t="s">
        <v>206</v>
      </c>
      <c r="C54" s="38"/>
      <c r="D54" s="38"/>
      <c r="E54" s="38"/>
      <c r="F54" s="38"/>
      <c r="G54" s="37">
        <v>4</v>
      </c>
      <c r="H54" s="37">
        <v>358.79</v>
      </c>
      <c r="I54" s="12">
        <f t="shared" si="2"/>
        <v>1435.16</v>
      </c>
      <c r="J54" t="s">
        <v>385</v>
      </c>
    </row>
    <row r="55" spans="1:10" ht="15.6" x14ac:dyDescent="0.3">
      <c r="A55" s="38"/>
      <c r="B55" s="13" t="s">
        <v>207</v>
      </c>
      <c r="C55" s="38"/>
      <c r="D55" s="38"/>
      <c r="E55" s="38"/>
      <c r="F55" s="38"/>
      <c r="G55" s="37">
        <v>2</v>
      </c>
      <c r="H55" s="37">
        <v>375.35</v>
      </c>
      <c r="I55" s="12">
        <f t="shared" si="2"/>
        <v>750.7</v>
      </c>
      <c r="J55" t="s">
        <v>385</v>
      </c>
    </row>
    <row r="56" spans="1:10" ht="15.6" x14ac:dyDescent="0.3">
      <c r="A56" s="38"/>
      <c r="B56" s="13" t="s">
        <v>208</v>
      </c>
      <c r="C56" s="38"/>
      <c r="D56" s="38"/>
      <c r="E56" s="38"/>
      <c r="F56" s="38"/>
      <c r="G56" s="37">
        <v>1</v>
      </c>
      <c r="H56" s="37">
        <v>396.51</v>
      </c>
      <c r="I56" s="12">
        <f t="shared" si="2"/>
        <v>396.51</v>
      </c>
      <c r="J56" t="s">
        <v>385</v>
      </c>
    </row>
    <row r="57" spans="1:10" ht="15.6" x14ac:dyDescent="0.3">
      <c r="A57" s="38"/>
      <c r="B57" s="81" t="s">
        <v>209</v>
      </c>
      <c r="C57" s="38"/>
      <c r="D57" s="38"/>
      <c r="E57" s="38"/>
      <c r="F57" s="38"/>
      <c r="G57" s="37">
        <v>10</v>
      </c>
      <c r="H57" s="37">
        <v>151.34</v>
      </c>
      <c r="I57" s="12">
        <f t="shared" si="2"/>
        <v>1513.4</v>
      </c>
      <c r="J57" t="s">
        <v>385</v>
      </c>
    </row>
    <row r="58" spans="1:10" x14ac:dyDescent="0.3">
      <c r="A58" s="38"/>
      <c r="B58" s="72" t="s">
        <v>239</v>
      </c>
      <c r="C58" s="38"/>
      <c r="D58" s="38"/>
      <c r="E58" s="38"/>
      <c r="F58" s="38"/>
      <c r="G58" s="37">
        <v>8</v>
      </c>
      <c r="H58" s="82">
        <v>7.94</v>
      </c>
      <c r="I58" s="12">
        <f t="shared" si="2"/>
        <v>63.52</v>
      </c>
      <c r="J58" t="s">
        <v>385</v>
      </c>
    </row>
    <row r="59" spans="1:10" x14ac:dyDescent="0.3">
      <c r="A59" s="38"/>
      <c r="B59" s="72" t="s">
        <v>240</v>
      </c>
      <c r="C59" s="38"/>
      <c r="D59" s="38"/>
      <c r="E59" s="38"/>
      <c r="F59" s="38"/>
      <c r="G59" s="37">
        <v>8</v>
      </c>
      <c r="H59" s="82">
        <v>12.35</v>
      </c>
      <c r="I59" s="12">
        <f t="shared" si="2"/>
        <v>98.8</v>
      </c>
      <c r="J59" t="s">
        <v>385</v>
      </c>
    </row>
    <row r="60" spans="1:10" x14ac:dyDescent="0.3">
      <c r="A60" s="38"/>
      <c r="B60" s="72" t="s">
        <v>241</v>
      </c>
      <c r="C60" s="38"/>
      <c r="D60" s="38"/>
      <c r="E60" s="38"/>
      <c r="F60" s="38"/>
      <c r="G60" s="37">
        <v>8</v>
      </c>
      <c r="H60" s="82">
        <v>13.23</v>
      </c>
      <c r="I60" s="12">
        <f t="shared" si="2"/>
        <v>105.84</v>
      </c>
      <c r="J60" t="s">
        <v>385</v>
      </c>
    </row>
    <row r="61" spans="1:10" x14ac:dyDescent="0.3">
      <c r="A61" s="38"/>
      <c r="B61" s="72" t="s">
        <v>241</v>
      </c>
      <c r="C61" s="38"/>
      <c r="D61" s="38"/>
      <c r="E61" s="38"/>
      <c r="F61" s="38"/>
      <c r="G61" s="37">
        <v>40</v>
      </c>
      <c r="H61" s="82">
        <v>13.23</v>
      </c>
      <c r="I61" s="12">
        <f t="shared" si="2"/>
        <v>529.20000000000005</v>
      </c>
      <c r="J61" t="s">
        <v>385</v>
      </c>
    </row>
    <row r="62" spans="1:10" x14ac:dyDescent="0.3">
      <c r="A62" s="38"/>
      <c r="B62" s="72" t="s">
        <v>242</v>
      </c>
      <c r="C62" s="38"/>
      <c r="D62" s="38"/>
      <c r="E62" s="38"/>
      <c r="F62" s="38"/>
      <c r="G62" s="37">
        <v>8</v>
      </c>
      <c r="H62" s="82">
        <v>15.88</v>
      </c>
      <c r="I62" s="12">
        <f t="shared" si="2"/>
        <v>127.04</v>
      </c>
      <c r="J62" t="s">
        <v>385</v>
      </c>
    </row>
    <row r="63" spans="1:10" x14ac:dyDescent="0.3">
      <c r="A63" s="38"/>
      <c r="B63" s="72" t="s">
        <v>243</v>
      </c>
      <c r="C63" s="38"/>
      <c r="D63" s="38"/>
      <c r="E63" s="38"/>
      <c r="F63" s="38"/>
      <c r="G63" s="37">
        <v>8</v>
      </c>
      <c r="H63" s="82">
        <v>22.93</v>
      </c>
      <c r="I63" s="12">
        <f t="shared" si="2"/>
        <v>183.44</v>
      </c>
      <c r="J63" t="s">
        <v>385</v>
      </c>
    </row>
    <row r="64" spans="1:10" x14ac:dyDescent="0.3">
      <c r="A64" s="38"/>
      <c r="B64" s="72" t="s">
        <v>244</v>
      </c>
      <c r="C64" s="38"/>
      <c r="D64" s="38"/>
      <c r="E64" s="38"/>
      <c r="F64" s="38"/>
      <c r="G64" s="37">
        <v>40</v>
      </c>
      <c r="H64" s="82">
        <v>26.46</v>
      </c>
      <c r="I64" s="12">
        <f t="shared" si="2"/>
        <v>1058.4000000000001</v>
      </c>
      <c r="J64" t="s">
        <v>385</v>
      </c>
    </row>
    <row r="65" spans="1:10" x14ac:dyDescent="0.3">
      <c r="A65" s="38"/>
      <c r="B65" s="72" t="s">
        <v>245</v>
      </c>
      <c r="C65" s="38"/>
      <c r="D65" s="38"/>
      <c r="E65" s="38"/>
      <c r="F65" s="38"/>
      <c r="G65" s="37">
        <v>4</v>
      </c>
      <c r="H65" s="82">
        <v>27.34</v>
      </c>
      <c r="I65" s="12">
        <f t="shared" si="2"/>
        <v>109.36</v>
      </c>
      <c r="J65" t="s">
        <v>385</v>
      </c>
    </row>
    <row r="66" spans="1:10" x14ac:dyDescent="0.3">
      <c r="A66" s="38"/>
      <c r="B66" s="72" t="s">
        <v>246</v>
      </c>
      <c r="C66" s="38"/>
      <c r="D66" s="38"/>
      <c r="E66" s="38"/>
      <c r="F66" s="38"/>
      <c r="G66" s="37">
        <v>8</v>
      </c>
      <c r="H66" s="82">
        <v>29.99</v>
      </c>
      <c r="I66" s="12">
        <f t="shared" si="2"/>
        <v>239.92</v>
      </c>
      <c r="J66" t="s">
        <v>385</v>
      </c>
    </row>
    <row r="67" spans="1:10" x14ac:dyDescent="0.3">
      <c r="A67" s="38"/>
      <c r="B67" s="72" t="s">
        <v>247</v>
      </c>
      <c r="C67" s="38"/>
      <c r="D67" s="38"/>
      <c r="E67" s="38"/>
      <c r="F67" s="38"/>
      <c r="G67" s="37">
        <v>8</v>
      </c>
      <c r="H67" s="82">
        <v>36.159999999999997</v>
      </c>
      <c r="I67" s="12">
        <f t="shared" si="2"/>
        <v>289.27999999999997</v>
      </c>
      <c r="J67" t="s">
        <v>385</v>
      </c>
    </row>
    <row r="68" spans="1:10" x14ac:dyDescent="0.3">
      <c r="A68" s="38"/>
      <c r="B68" s="72" t="s">
        <v>248</v>
      </c>
      <c r="C68" s="38"/>
      <c r="D68" s="38"/>
      <c r="E68" s="38"/>
      <c r="F68" s="38"/>
      <c r="G68" s="37">
        <v>8</v>
      </c>
      <c r="H68" s="82">
        <v>38.81</v>
      </c>
      <c r="I68" s="12">
        <f t="shared" si="2"/>
        <v>310.48</v>
      </c>
      <c r="J68" t="s">
        <v>385</v>
      </c>
    </row>
    <row r="69" spans="1:10" x14ac:dyDescent="0.3">
      <c r="A69" s="38"/>
      <c r="B69" s="72" t="s">
        <v>249</v>
      </c>
      <c r="C69" s="38"/>
      <c r="D69" s="38"/>
      <c r="E69" s="38"/>
      <c r="F69" s="38"/>
      <c r="G69" s="37">
        <v>8</v>
      </c>
      <c r="H69" s="82">
        <v>43.22</v>
      </c>
      <c r="I69" s="12">
        <f t="shared" si="2"/>
        <v>345.76</v>
      </c>
      <c r="J69" t="s">
        <v>385</v>
      </c>
    </row>
    <row r="70" spans="1:10" x14ac:dyDescent="0.3">
      <c r="A70" s="38"/>
      <c r="B70" s="72" t="s">
        <v>250</v>
      </c>
      <c r="C70" s="38"/>
      <c r="D70" s="38"/>
      <c r="E70" s="38"/>
      <c r="F70" s="38"/>
      <c r="G70" s="37">
        <v>4</v>
      </c>
      <c r="H70" s="82">
        <v>45.86</v>
      </c>
      <c r="I70" s="12">
        <f t="shared" si="2"/>
        <v>183.44</v>
      </c>
      <c r="J70" t="s">
        <v>385</v>
      </c>
    </row>
    <row r="71" spans="1:10" x14ac:dyDescent="0.3">
      <c r="A71" s="38"/>
      <c r="B71" s="72" t="s">
        <v>251</v>
      </c>
      <c r="C71" s="38"/>
      <c r="D71" s="38"/>
      <c r="E71" s="38"/>
      <c r="F71" s="38"/>
      <c r="G71" s="37">
        <v>8</v>
      </c>
      <c r="H71" s="82">
        <v>51.16</v>
      </c>
      <c r="I71" s="12">
        <f t="shared" si="2"/>
        <v>409.28</v>
      </c>
      <c r="J71" t="s">
        <v>385</v>
      </c>
    </row>
    <row r="72" spans="1:10" x14ac:dyDescent="0.3">
      <c r="A72" s="38"/>
      <c r="B72" s="72" t="s">
        <v>252</v>
      </c>
      <c r="C72" s="38"/>
      <c r="D72" s="38"/>
      <c r="E72" s="38"/>
      <c r="F72" s="38"/>
      <c r="G72" s="37">
        <v>8</v>
      </c>
      <c r="H72" s="82">
        <v>61.74</v>
      </c>
      <c r="I72" s="12">
        <f t="shared" si="2"/>
        <v>493.92</v>
      </c>
      <c r="J72" t="s">
        <v>385</v>
      </c>
    </row>
    <row r="73" spans="1:10" x14ac:dyDescent="0.3">
      <c r="A73" s="38"/>
      <c r="B73" s="72" t="s">
        <v>253</v>
      </c>
      <c r="C73" s="38"/>
      <c r="D73" s="38"/>
      <c r="E73" s="38"/>
      <c r="F73" s="38"/>
      <c r="G73" s="37">
        <v>40</v>
      </c>
      <c r="H73" s="82">
        <v>63.5</v>
      </c>
      <c r="I73" s="12">
        <f t="shared" si="2"/>
        <v>2540</v>
      </c>
      <c r="J73" t="s">
        <v>385</v>
      </c>
    </row>
    <row r="74" spans="1:10" x14ac:dyDescent="0.3">
      <c r="A74" s="38"/>
      <c r="B74" s="72" t="s">
        <v>254</v>
      </c>
      <c r="C74" s="38"/>
      <c r="D74" s="38"/>
      <c r="E74" s="38"/>
      <c r="F74" s="38"/>
      <c r="G74" s="37">
        <v>8</v>
      </c>
      <c r="H74" s="82">
        <v>77.62</v>
      </c>
      <c r="I74" s="12">
        <f t="shared" si="2"/>
        <v>620.96</v>
      </c>
      <c r="J74" t="s">
        <v>385</v>
      </c>
    </row>
    <row r="75" spans="1:10" x14ac:dyDescent="0.3">
      <c r="A75" s="38"/>
      <c r="B75" s="72" t="s">
        <v>255</v>
      </c>
      <c r="C75" s="38"/>
      <c r="D75" s="38"/>
      <c r="E75" s="38"/>
      <c r="F75" s="38"/>
      <c r="G75" s="37">
        <v>4</v>
      </c>
      <c r="H75" s="82">
        <v>82.03</v>
      </c>
      <c r="I75" s="12">
        <f t="shared" si="2"/>
        <v>328.12</v>
      </c>
      <c r="J75" t="s">
        <v>385</v>
      </c>
    </row>
    <row r="76" spans="1:10" x14ac:dyDescent="0.3">
      <c r="A76" s="38"/>
      <c r="B76" s="72" t="s">
        <v>256</v>
      </c>
      <c r="C76" s="38"/>
      <c r="D76" s="38"/>
      <c r="E76" s="38"/>
      <c r="F76" s="38"/>
      <c r="G76" s="37">
        <v>8</v>
      </c>
      <c r="H76" s="82">
        <v>82.91</v>
      </c>
      <c r="I76" s="12">
        <f t="shared" si="2"/>
        <v>663.28</v>
      </c>
      <c r="J76" t="s">
        <v>385</v>
      </c>
    </row>
    <row r="77" spans="1:10" x14ac:dyDescent="0.3">
      <c r="A77" s="38"/>
      <c r="B77" s="72" t="s">
        <v>257</v>
      </c>
      <c r="C77" s="38"/>
      <c r="D77" s="38"/>
      <c r="E77" s="38"/>
      <c r="F77" s="38"/>
      <c r="G77" s="37">
        <v>16</v>
      </c>
      <c r="H77" s="82">
        <v>96.14</v>
      </c>
      <c r="I77" s="12">
        <f t="shared" ref="I77:I108" si="3">+G77*H77</f>
        <v>1538.24</v>
      </c>
      <c r="J77" t="s">
        <v>385</v>
      </c>
    </row>
    <row r="78" spans="1:10" x14ac:dyDescent="0.3">
      <c r="A78" s="38"/>
      <c r="B78" s="72" t="s">
        <v>258</v>
      </c>
      <c r="C78" s="38"/>
      <c r="D78" s="38"/>
      <c r="E78" s="38"/>
      <c r="F78" s="38"/>
      <c r="G78" s="37">
        <v>2</v>
      </c>
      <c r="H78" s="82">
        <v>104.08</v>
      </c>
      <c r="I78" s="12">
        <f t="shared" si="3"/>
        <v>208.16</v>
      </c>
      <c r="J78" t="s">
        <v>385</v>
      </c>
    </row>
    <row r="79" spans="1:10" x14ac:dyDescent="0.3">
      <c r="A79" s="38"/>
      <c r="B79" s="72" t="s">
        <v>259</v>
      </c>
      <c r="C79" s="38"/>
      <c r="D79" s="38"/>
      <c r="E79" s="38"/>
      <c r="F79" s="38"/>
      <c r="G79" s="37">
        <v>4</v>
      </c>
      <c r="H79" s="82">
        <v>108.49</v>
      </c>
      <c r="I79" s="12">
        <f t="shared" si="3"/>
        <v>433.96</v>
      </c>
      <c r="J79" t="s">
        <v>385</v>
      </c>
    </row>
    <row r="80" spans="1:10" x14ac:dyDescent="0.3">
      <c r="A80" s="38"/>
      <c r="B80" s="72" t="s">
        <v>260</v>
      </c>
      <c r="C80" s="38"/>
      <c r="D80" s="38"/>
      <c r="E80" s="38"/>
      <c r="F80" s="38"/>
      <c r="G80" s="37">
        <v>40</v>
      </c>
      <c r="H80" s="82">
        <v>26.7</v>
      </c>
      <c r="I80" s="12">
        <f t="shared" si="3"/>
        <v>1068</v>
      </c>
      <c r="J80" t="s">
        <v>385</v>
      </c>
    </row>
    <row r="81" spans="1:10" x14ac:dyDescent="0.3">
      <c r="A81" s="38"/>
      <c r="B81" s="72" t="s">
        <v>261</v>
      </c>
      <c r="C81" s="38"/>
      <c r="D81" s="38"/>
      <c r="E81" s="38"/>
      <c r="F81" s="38"/>
      <c r="G81" s="37">
        <v>2</v>
      </c>
      <c r="H81" s="82">
        <v>115.54</v>
      </c>
      <c r="I81" s="12">
        <f t="shared" si="3"/>
        <v>231.08</v>
      </c>
      <c r="J81" t="s">
        <v>385</v>
      </c>
    </row>
    <row r="82" spans="1:10" x14ac:dyDescent="0.3">
      <c r="A82" s="38"/>
      <c r="B82" s="72" t="s">
        <v>262</v>
      </c>
      <c r="C82" s="38"/>
      <c r="D82" s="38"/>
      <c r="E82" s="38"/>
      <c r="F82" s="38"/>
      <c r="G82" s="37">
        <v>4</v>
      </c>
      <c r="H82" s="82">
        <v>117.31</v>
      </c>
      <c r="I82" s="12">
        <f t="shared" si="3"/>
        <v>469.24</v>
      </c>
      <c r="J82" t="s">
        <v>385</v>
      </c>
    </row>
    <row r="83" spans="1:10" x14ac:dyDescent="0.3">
      <c r="A83" s="38"/>
      <c r="B83" s="72" t="s">
        <v>263</v>
      </c>
      <c r="C83" s="38"/>
      <c r="D83" s="38"/>
      <c r="E83" s="38"/>
      <c r="F83" s="38"/>
      <c r="G83" s="37">
        <v>2</v>
      </c>
      <c r="H83" s="37">
        <v>172.87</v>
      </c>
      <c r="I83" s="12">
        <f t="shared" si="3"/>
        <v>345.74</v>
      </c>
      <c r="J83" t="s">
        <v>385</v>
      </c>
    </row>
    <row r="84" spans="1:10" x14ac:dyDescent="0.3">
      <c r="A84" s="38"/>
      <c r="B84" s="72" t="s">
        <v>264</v>
      </c>
      <c r="C84" s="38"/>
      <c r="D84" s="38"/>
      <c r="E84" s="38"/>
      <c r="F84" s="38"/>
      <c r="G84" s="37">
        <v>2</v>
      </c>
      <c r="H84" s="37">
        <v>190.51</v>
      </c>
      <c r="I84" s="12">
        <f t="shared" si="3"/>
        <v>381.02</v>
      </c>
      <c r="J84" t="s">
        <v>385</v>
      </c>
    </row>
    <row r="85" spans="1:10" x14ac:dyDescent="0.3">
      <c r="A85" s="38"/>
      <c r="B85" s="72" t="s">
        <v>265</v>
      </c>
      <c r="C85" s="38"/>
      <c r="D85" s="38"/>
      <c r="E85" s="38"/>
      <c r="F85" s="38"/>
      <c r="G85" s="37">
        <v>3</v>
      </c>
      <c r="H85" s="37">
        <v>249.95</v>
      </c>
      <c r="I85" s="12">
        <f t="shared" si="3"/>
        <v>749.84999999999991</v>
      </c>
      <c r="J85" t="s">
        <v>385</v>
      </c>
    </row>
    <row r="86" spans="1:10" x14ac:dyDescent="0.3">
      <c r="A86" s="38"/>
      <c r="B86" s="72" t="s">
        <v>266</v>
      </c>
      <c r="C86" s="38"/>
      <c r="D86" s="38"/>
      <c r="E86" s="38"/>
      <c r="F86" s="38"/>
      <c r="G86" s="37">
        <v>4</v>
      </c>
      <c r="H86" s="37">
        <v>304.29000000000002</v>
      </c>
      <c r="I86" s="12">
        <f t="shared" si="3"/>
        <v>1217.1600000000001</v>
      </c>
      <c r="J86" t="s">
        <v>385</v>
      </c>
    </row>
    <row r="87" spans="1:10" x14ac:dyDescent="0.3">
      <c r="A87" s="38"/>
      <c r="B87" s="72" t="s">
        <v>267</v>
      </c>
      <c r="C87" s="38"/>
      <c r="D87" s="38"/>
      <c r="E87" s="38"/>
      <c r="F87" s="38"/>
      <c r="G87" s="37">
        <v>4</v>
      </c>
      <c r="H87" s="37">
        <v>320.17</v>
      </c>
      <c r="I87" s="12">
        <f t="shared" si="3"/>
        <v>1280.68</v>
      </c>
      <c r="J87" t="s">
        <v>385</v>
      </c>
    </row>
    <row r="88" spans="1:10" x14ac:dyDescent="0.3">
      <c r="A88" s="38"/>
      <c r="B88" s="72" t="s">
        <v>268</v>
      </c>
      <c r="C88" s="38"/>
      <c r="D88" s="38"/>
      <c r="E88" s="38"/>
      <c r="F88" s="38"/>
      <c r="G88" s="37">
        <v>4</v>
      </c>
      <c r="H88" s="37">
        <v>363.38</v>
      </c>
      <c r="I88" s="12">
        <f t="shared" si="3"/>
        <v>1453.52</v>
      </c>
      <c r="J88" t="s">
        <v>385</v>
      </c>
    </row>
    <row r="89" spans="1:10" x14ac:dyDescent="0.3">
      <c r="A89" s="38"/>
      <c r="B89" s="72" t="s">
        <v>269</v>
      </c>
      <c r="C89" s="38"/>
      <c r="D89" s="38"/>
      <c r="E89" s="38"/>
      <c r="F89" s="38"/>
      <c r="G89" s="37">
        <v>2</v>
      </c>
      <c r="H89" s="37">
        <v>489.51</v>
      </c>
      <c r="I89" s="12">
        <f t="shared" si="3"/>
        <v>979.02</v>
      </c>
      <c r="J89" t="s">
        <v>385</v>
      </c>
    </row>
    <row r="90" spans="1:10" x14ac:dyDescent="0.3">
      <c r="A90" s="38"/>
      <c r="B90" s="72" t="s">
        <v>270</v>
      </c>
      <c r="C90" s="38"/>
      <c r="D90" s="38"/>
      <c r="E90" s="38"/>
      <c r="F90" s="38"/>
      <c r="G90" s="37">
        <v>1</v>
      </c>
      <c r="H90" s="37">
        <v>699.63</v>
      </c>
      <c r="I90" s="12">
        <f t="shared" si="3"/>
        <v>699.63</v>
      </c>
      <c r="J90" t="s">
        <v>385</v>
      </c>
    </row>
    <row r="91" spans="1:10" x14ac:dyDescent="0.3">
      <c r="A91" s="38"/>
      <c r="B91" s="72" t="s">
        <v>271</v>
      </c>
      <c r="C91" s="38"/>
      <c r="D91" s="38"/>
      <c r="E91" s="38"/>
      <c r="F91" s="38"/>
      <c r="G91" s="37">
        <v>1</v>
      </c>
      <c r="H91" s="37">
        <v>699.95</v>
      </c>
      <c r="I91" s="12">
        <f t="shared" si="3"/>
        <v>699.95</v>
      </c>
      <c r="J91" t="s">
        <v>385</v>
      </c>
    </row>
    <row r="92" spans="1:10" x14ac:dyDescent="0.3">
      <c r="A92" s="38"/>
      <c r="B92" s="72" t="s">
        <v>272</v>
      </c>
      <c r="C92" s="38"/>
      <c r="D92" s="38"/>
      <c r="E92" s="38"/>
      <c r="F92" s="38"/>
      <c r="G92" s="37">
        <v>4</v>
      </c>
      <c r="H92" s="37">
        <v>907.58</v>
      </c>
      <c r="I92" s="12">
        <f t="shared" si="3"/>
        <v>3630.32</v>
      </c>
      <c r="J92" t="s">
        <v>385</v>
      </c>
    </row>
    <row r="93" spans="1:10" x14ac:dyDescent="0.3">
      <c r="A93" s="38"/>
      <c r="B93" s="72" t="s">
        <v>273</v>
      </c>
      <c r="C93" s="38"/>
      <c r="D93" s="38"/>
      <c r="E93" s="38"/>
      <c r="F93" s="38"/>
      <c r="G93" s="37">
        <v>2</v>
      </c>
      <c r="H93" s="37">
        <v>934.04</v>
      </c>
      <c r="I93" s="12">
        <f t="shared" si="3"/>
        <v>1868.08</v>
      </c>
      <c r="J93" t="s">
        <v>385</v>
      </c>
    </row>
    <row r="94" spans="1:10" x14ac:dyDescent="0.3">
      <c r="A94" s="38"/>
      <c r="B94" s="72" t="s">
        <v>274</v>
      </c>
      <c r="C94" s="38"/>
      <c r="D94" s="38"/>
      <c r="E94" s="38"/>
      <c r="F94" s="38"/>
      <c r="G94" s="37">
        <v>2</v>
      </c>
      <c r="H94" s="37">
        <v>999</v>
      </c>
      <c r="I94" s="12">
        <f t="shared" si="3"/>
        <v>1998</v>
      </c>
      <c r="J94" t="s">
        <v>385</v>
      </c>
    </row>
    <row r="95" spans="1:10" x14ac:dyDescent="0.3">
      <c r="A95" s="38"/>
      <c r="B95" s="72" t="s">
        <v>275</v>
      </c>
      <c r="C95" s="38"/>
      <c r="D95" s="38"/>
      <c r="E95" s="38"/>
      <c r="F95" s="38"/>
      <c r="G95" s="37">
        <v>3</v>
      </c>
      <c r="H95" s="37">
        <v>1039.8800000000001</v>
      </c>
      <c r="I95" s="12">
        <f t="shared" si="3"/>
        <v>3119.6400000000003</v>
      </c>
      <c r="J95" t="s">
        <v>385</v>
      </c>
    </row>
    <row r="96" spans="1:10" x14ac:dyDescent="0.3">
      <c r="A96" s="38"/>
      <c r="B96" s="72" t="s">
        <v>275</v>
      </c>
      <c r="C96" s="38"/>
      <c r="D96" s="38"/>
      <c r="E96" s="38"/>
      <c r="F96" s="38"/>
      <c r="G96" s="37">
        <v>3</v>
      </c>
      <c r="H96" s="37">
        <v>1039.8800000000001</v>
      </c>
      <c r="I96" s="12">
        <f t="shared" si="3"/>
        <v>3119.6400000000003</v>
      </c>
      <c r="J96" t="s">
        <v>385</v>
      </c>
    </row>
    <row r="97" spans="1:10" x14ac:dyDescent="0.3">
      <c r="A97" s="38"/>
      <c r="B97" s="72" t="s">
        <v>276</v>
      </c>
      <c r="C97" s="38"/>
      <c r="D97" s="38"/>
      <c r="E97" s="38"/>
      <c r="F97" s="38"/>
      <c r="G97" s="37">
        <v>1</v>
      </c>
      <c r="H97" s="37">
        <v>1092.8</v>
      </c>
      <c r="I97" s="12">
        <f t="shared" si="3"/>
        <v>1092.8</v>
      </c>
      <c r="J97" t="s">
        <v>385</v>
      </c>
    </row>
    <row r="98" spans="1:10" x14ac:dyDescent="0.3">
      <c r="A98" s="38"/>
      <c r="B98" s="72" t="s">
        <v>276</v>
      </c>
      <c r="C98" s="38"/>
      <c r="D98" s="38"/>
      <c r="E98" s="38"/>
      <c r="F98" s="38"/>
      <c r="G98" s="37">
        <v>1</v>
      </c>
      <c r="H98" s="37">
        <v>1092.8</v>
      </c>
      <c r="I98" s="12">
        <f t="shared" si="3"/>
        <v>1092.8</v>
      </c>
      <c r="J98" t="s">
        <v>385</v>
      </c>
    </row>
    <row r="99" spans="1:10" x14ac:dyDescent="0.3">
      <c r="A99" s="38"/>
      <c r="B99" s="72" t="s">
        <v>277</v>
      </c>
      <c r="C99" s="38"/>
      <c r="D99" s="38"/>
      <c r="E99" s="38"/>
      <c r="F99" s="38"/>
      <c r="G99" s="37">
        <v>1</v>
      </c>
      <c r="H99" s="37">
        <v>1154.54</v>
      </c>
      <c r="I99" s="12">
        <f t="shared" si="3"/>
        <v>1154.54</v>
      </c>
      <c r="J99" t="s">
        <v>385</v>
      </c>
    </row>
    <row r="100" spans="1:10" x14ac:dyDescent="0.3">
      <c r="A100" s="38"/>
      <c r="B100" s="72" t="s">
        <v>278</v>
      </c>
      <c r="C100" s="38"/>
      <c r="D100" s="38"/>
      <c r="E100" s="38"/>
      <c r="F100" s="38"/>
      <c r="G100" s="37">
        <v>1</v>
      </c>
      <c r="H100" s="37">
        <v>1172.18</v>
      </c>
      <c r="I100" s="12">
        <f t="shared" si="3"/>
        <v>1172.18</v>
      </c>
      <c r="J100" t="s">
        <v>385</v>
      </c>
    </row>
    <row r="101" spans="1:10" x14ac:dyDescent="0.3">
      <c r="A101" s="38"/>
      <c r="B101" s="72" t="s">
        <v>278</v>
      </c>
      <c r="C101" s="38"/>
      <c r="D101" s="38"/>
      <c r="E101" s="38"/>
      <c r="F101" s="38"/>
      <c r="G101" s="37">
        <v>1</v>
      </c>
      <c r="H101" s="37">
        <v>1172.18</v>
      </c>
      <c r="I101" s="12">
        <f t="shared" si="3"/>
        <v>1172.18</v>
      </c>
      <c r="J101" t="s">
        <v>385</v>
      </c>
    </row>
    <row r="102" spans="1:10" x14ac:dyDescent="0.3">
      <c r="A102" s="38"/>
      <c r="B102" s="72" t="s">
        <v>279</v>
      </c>
      <c r="C102" s="38"/>
      <c r="D102" s="38"/>
      <c r="E102" s="38"/>
      <c r="F102" s="38"/>
      <c r="G102" s="37">
        <v>4</v>
      </c>
      <c r="H102" s="37">
        <v>1198.6400000000001</v>
      </c>
      <c r="I102" s="12">
        <f t="shared" si="3"/>
        <v>4794.5600000000004</v>
      </c>
      <c r="J102" t="s">
        <v>385</v>
      </c>
    </row>
    <row r="103" spans="1:10" x14ac:dyDescent="0.3">
      <c r="A103" s="38"/>
      <c r="B103" s="72" t="s">
        <v>280</v>
      </c>
      <c r="C103" s="38"/>
      <c r="D103" s="38"/>
      <c r="E103" s="38"/>
      <c r="F103" s="38"/>
      <c r="G103" s="37">
        <v>1</v>
      </c>
      <c r="H103" s="37">
        <v>1322.12</v>
      </c>
      <c r="I103" s="12">
        <f t="shared" si="3"/>
        <v>1322.12</v>
      </c>
      <c r="J103" t="s">
        <v>385</v>
      </c>
    </row>
    <row r="104" spans="1:10" x14ac:dyDescent="0.3">
      <c r="A104" s="38"/>
      <c r="B104" s="72" t="s">
        <v>281</v>
      </c>
      <c r="C104" s="38"/>
      <c r="D104" s="38"/>
      <c r="E104" s="38"/>
      <c r="F104" s="38"/>
      <c r="G104" s="37">
        <v>1</v>
      </c>
      <c r="H104" s="37">
        <v>1604.36</v>
      </c>
      <c r="I104" s="12">
        <f t="shared" si="3"/>
        <v>1604.36</v>
      </c>
      <c r="J104" t="s">
        <v>385</v>
      </c>
    </row>
    <row r="105" spans="1:10" x14ac:dyDescent="0.3">
      <c r="A105" s="38"/>
      <c r="B105" s="72" t="s">
        <v>282</v>
      </c>
      <c r="C105" s="38"/>
      <c r="D105" s="38"/>
      <c r="E105" s="38"/>
      <c r="F105" s="38"/>
      <c r="G105" s="37">
        <v>1</v>
      </c>
      <c r="H105" s="37">
        <v>1992.44</v>
      </c>
      <c r="I105" s="12">
        <f t="shared" si="3"/>
        <v>1992.44</v>
      </c>
      <c r="J105" t="s">
        <v>385</v>
      </c>
    </row>
    <row r="106" spans="1:10" x14ac:dyDescent="0.3">
      <c r="A106" s="38"/>
      <c r="B106" s="72" t="s">
        <v>283</v>
      </c>
      <c r="C106" s="38"/>
      <c r="D106" s="38"/>
      <c r="E106" s="38"/>
      <c r="F106" s="38"/>
      <c r="G106" s="37">
        <v>4</v>
      </c>
      <c r="H106" s="37">
        <v>2098.2800000000002</v>
      </c>
      <c r="I106" s="12">
        <f t="shared" si="3"/>
        <v>8393.1200000000008</v>
      </c>
      <c r="J106" t="s">
        <v>385</v>
      </c>
    </row>
    <row r="107" spans="1:10" x14ac:dyDescent="0.3">
      <c r="A107" s="38"/>
      <c r="B107" s="72" t="s">
        <v>284</v>
      </c>
      <c r="C107" s="38"/>
      <c r="D107" s="38"/>
      <c r="E107" s="38"/>
      <c r="F107" s="38"/>
      <c r="G107" s="37">
        <v>1</v>
      </c>
      <c r="H107" s="37">
        <v>2151.1999999999998</v>
      </c>
      <c r="I107" s="12">
        <f t="shared" si="3"/>
        <v>2151.1999999999998</v>
      </c>
      <c r="J107" t="s">
        <v>385</v>
      </c>
    </row>
    <row r="108" spans="1:10" x14ac:dyDescent="0.3">
      <c r="A108" s="38"/>
      <c r="B108" s="72" t="s">
        <v>285</v>
      </c>
      <c r="C108" s="38"/>
      <c r="D108" s="38"/>
      <c r="E108" s="38"/>
      <c r="F108" s="38"/>
      <c r="G108" s="37">
        <v>1</v>
      </c>
      <c r="H108" s="37">
        <v>2269.5500000000002</v>
      </c>
      <c r="I108" s="12">
        <f t="shared" si="3"/>
        <v>2269.5500000000002</v>
      </c>
      <c r="J108" t="s">
        <v>385</v>
      </c>
    </row>
    <row r="109" spans="1:10" x14ac:dyDescent="0.3">
      <c r="A109" s="38"/>
      <c r="B109" s="72" t="s">
        <v>286</v>
      </c>
      <c r="C109" s="38"/>
      <c r="D109" s="38"/>
      <c r="E109" s="38"/>
      <c r="F109" s="38"/>
      <c r="G109" s="37">
        <v>1</v>
      </c>
      <c r="H109" s="37">
        <v>2362.88</v>
      </c>
      <c r="I109" s="12">
        <f t="shared" ref="I109:I120" si="4">+G109*H109</f>
        <v>2362.88</v>
      </c>
      <c r="J109" t="s">
        <v>385</v>
      </c>
    </row>
    <row r="110" spans="1:10" x14ac:dyDescent="0.3">
      <c r="A110" s="38"/>
      <c r="B110" s="72" t="s">
        <v>287</v>
      </c>
      <c r="C110" s="38"/>
      <c r="D110" s="38"/>
      <c r="E110" s="38"/>
      <c r="F110" s="38"/>
      <c r="G110" s="37">
        <v>1</v>
      </c>
      <c r="H110" s="37">
        <v>2380.52</v>
      </c>
      <c r="I110" s="12">
        <f t="shared" si="4"/>
        <v>2380.52</v>
      </c>
      <c r="J110" t="s">
        <v>385</v>
      </c>
    </row>
    <row r="111" spans="1:10" x14ac:dyDescent="0.3">
      <c r="A111" s="38"/>
      <c r="B111" s="72" t="s">
        <v>288</v>
      </c>
      <c r="C111" s="38"/>
      <c r="D111" s="38"/>
      <c r="E111" s="38"/>
      <c r="F111" s="38"/>
      <c r="G111" s="37">
        <v>1</v>
      </c>
      <c r="H111" s="37">
        <v>2380.52</v>
      </c>
      <c r="I111" s="12">
        <f t="shared" si="4"/>
        <v>2380.52</v>
      </c>
      <c r="J111" t="s">
        <v>385</v>
      </c>
    </row>
    <row r="112" spans="1:10" x14ac:dyDescent="0.3">
      <c r="A112" s="38"/>
      <c r="B112" s="72" t="s">
        <v>289</v>
      </c>
      <c r="C112" s="38"/>
      <c r="D112" s="38"/>
      <c r="E112" s="38"/>
      <c r="F112" s="38"/>
      <c r="G112" s="37">
        <v>1</v>
      </c>
      <c r="H112" s="37">
        <v>2429.1</v>
      </c>
      <c r="I112" s="12">
        <f t="shared" si="4"/>
        <v>2429.1</v>
      </c>
      <c r="J112" t="s">
        <v>385</v>
      </c>
    </row>
    <row r="113" spans="1:10" x14ac:dyDescent="0.3">
      <c r="A113" s="38"/>
      <c r="B113" s="72" t="s">
        <v>290</v>
      </c>
      <c r="C113" s="38"/>
      <c r="D113" s="38"/>
      <c r="E113" s="38"/>
      <c r="F113" s="38"/>
      <c r="G113" s="37">
        <v>1</v>
      </c>
      <c r="H113" s="37">
        <v>2459.9</v>
      </c>
      <c r="I113" s="12">
        <f t="shared" si="4"/>
        <v>2459.9</v>
      </c>
      <c r="J113" t="s">
        <v>385</v>
      </c>
    </row>
    <row r="114" spans="1:10" x14ac:dyDescent="0.3">
      <c r="A114" s="38"/>
      <c r="B114" s="72" t="s">
        <v>291</v>
      </c>
      <c r="C114" s="38"/>
      <c r="D114" s="38"/>
      <c r="E114" s="38"/>
      <c r="F114" s="38"/>
      <c r="G114" s="37">
        <v>1</v>
      </c>
      <c r="H114" s="37">
        <v>3016.65</v>
      </c>
      <c r="I114" s="12">
        <f t="shared" si="4"/>
        <v>3016.65</v>
      </c>
      <c r="J114" t="s">
        <v>385</v>
      </c>
    </row>
    <row r="115" spans="1:10" x14ac:dyDescent="0.3">
      <c r="A115" s="38"/>
      <c r="B115" s="72" t="s">
        <v>292</v>
      </c>
      <c r="C115" s="38"/>
      <c r="D115" s="38"/>
      <c r="E115" s="38"/>
      <c r="F115" s="38"/>
      <c r="G115" s="37">
        <v>2</v>
      </c>
      <c r="H115" s="37">
        <v>3199.2</v>
      </c>
      <c r="I115" s="12">
        <f t="shared" si="4"/>
        <v>6398.4</v>
      </c>
      <c r="J115" t="s">
        <v>385</v>
      </c>
    </row>
    <row r="116" spans="1:10" x14ac:dyDescent="0.3">
      <c r="A116" s="38"/>
      <c r="B116" s="72" t="s">
        <v>293</v>
      </c>
      <c r="C116" s="38"/>
      <c r="D116" s="38"/>
      <c r="E116" s="38"/>
      <c r="F116" s="38"/>
      <c r="G116" s="37">
        <v>2</v>
      </c>
      <c r="H116" s="37">
        <v>3237.65</v>
      </c>
      <c r="I116" s="12">
        <f t="shared" si="4"/>
        <v>6475.3</v>
      </c>
      <c r="J116" t="s">
        <v>385</v>
      </c>
    </row>
    <row r="117" spans="1:10" x14ac:dyDescent="0.3">
      <c r="A117" s="38"/>
      <c r="B117" s="72" t="s">
        <v>294</v>
      </c>
      <c r="C117" s="38"/>
      <c r="D117" s="38"/>
      <c r="E117" s="38"/>
      <c r="F117" s="38"/>
      <c r="G117" s="37">
        <v>2</v>
      </c>
      <c r="H117" s="37">
        <v>3597.68</v>
      </c>
      <c r="I117" s="12">
        <f t="shared" si="4"/>
        <v>7195.36</v>
      </c>
      <c r="J117" t="s">
        <v>385</v>
      </c>
    </row>
    <row r="118" spans="1:10" x14ac:dyDescent="0.3">
      <c r="A118" s="38"/>
      <c r="B118" s="72" t="s">
        <v>295</v>
      </c>
      <c r="C118" s="38"/>
      <c r="D118" s="38"/>
      <c r="E118" s="38"/>
      <c r="F118" s="38"/>
      <c r="G118" s="37">
        <v>3</v>
      </c>
      <c r="H118" s="37">
        <v>4461.6499999999996</v>
      </c>
      <c r="I118" s="12">
        <f t="shared" si="4"/>
        <v>13384.949999999999</v>
      </c>
      <c r="J118" t="s">
        <v>385</v>
      </c>
    </row>
    <row r="119" spans="1:10" x14ac:dyDescent="0.3">
      <c r="A119" s="38"/>
      <c r="B119" s="72" t="s">
        <v>296</v>
      </c>
      <c r="C119" s="38"/>
      <c r="D119" s="38"/>
      <c r="E119" s="38"/>
      <c r="F119" s="38"/>
      <c r="G119" s="37">
        <v>1</v>
      </c>
      <c r="H119" s="37">
        <v>4726.6400000000003</v>
      </c>
      <c r="I119" s="12">
        <f t="shared" si="4"/>
        <v>4726.6400000000003</v>
      </c>
      <c r="J119" t="s">
        <v>385</v>
      </c>
    </row>
    <row r="120" spans="1:10" x14ac:dyDescent="0.3">
      <c r="A120" s="38"/>
      <c r="B120" s="72" t="s">
        <v>297</v>
      </c>
      <c r="C120" s="38"/>
      <c r="D120" s="38"/>
      <c r="E120" s="38"/>
      <c r="F120" s="38"/>
      <c r="G120" s="37">
        <v>100</v>
      </c>
      <c r="H120" s="37">
        <v>13.99</v>
      </c>
      <c r="I120" s="12">
        <f t="shared" si="4"/>
        <v>1399</v>
      </c>
      <c r="J120" t="s">
        <v>385</v>
      </c>
    </row>
    <row r="121" spans="1:10" x14ac:dyDescent="0.3">
      <c r="A121" s="38"/>
      <c r="B121" s="78" t="s">
        <v>298</v>
      </c>
      <c r="C121" s="38"/>
      <c r="D121" s="38"/>
      <c r="E121" s="38"/>
      <c r="F121" s="38"/>
      <c r="G121" s="43"/>
      <c r="H121" s="43"/>
      <c r="I121" s="18"/>
      <c r="J121" t="s">
        <v>385</v>
      </c>
    </row>
    <row r="122" spans="1:10" x14ac:dyDescent="0.3">
      <c r="A122" s="38"/>
      <c r="B122" s="41" t="s">
        <v>299</v>
      </c>
      <c r="C122" s="38"/>
      <c r="D122" s="38"/>
      <c r="E122" s="38"/>
      <c r="F122" s="38"/>
      <c r="G122" s="37">
        <v>1</v>
      </c>
      <c r="H122" s="37">
        <v>1327.93</v>
      </c>
      <c r="I122" s="12">
        <f t="shared" ref="I122:I134" si="5">+G122*H122</f>
        <v>1327.93</v>
      </c>
      <c r="J122" t="s">
        <v>385</v>
      </c>
    </row>
    <row r="123" spans="1:10" x14ac:dyDescent="0.3">
      <c r="A123" s="38"/>
      <c r="B123" s="41" t="s">
        <v>300</v>
      </c>
      <c r="C123" s="38"/>
      <c r="D123" s="38"/>
      <c r="E123" s="38"/>
      <c r="F123" s="38"/>
      <c r="G123" s="37">
        <v>4</v>
      </c>
      <c r="H123" s="37">
        <v>435.53</v>
      </c>
      <c r="I123" s="53">
        <f t="shared" si="5"/>
        <v>1742.12</v>
      </c>
      <c r="J123" t="s">
        <v>385</v>
      </c>
    </row>
    <row r="124" spans="1:10" x14ac:dyDescent="0.3">
      <c r="A124" s="38"/>
      <c r="B124" s="41" t="s">
        <v>301</v>
      </c>
      <c r="C124" s="38"/>
      <c r="D124" s="38"/>
      <c r="E124" s="38"/>
      <c r="F124" s="38"/>
      <c r="G124" s="37">
        <v>4</v>
      </c>
      <c r="H124" s="37">
        <v>1423.11</v>
      </c>
      <c r="I124" s="53">
        <f t="shared" si="5"/>
        <v>5692.44</v>
      </c>
      <c r="J124" t="s">
        <v>385</v>
      </c>
    </row>
    <row r="125" spans="1:10" x14ac:dyDescent="0.3">
      <c r="A125" s="38"/>
      <c r="B125" s="41" t="s">
        <v>302</v>
      </c>
      <c r="C125" s="38"/>
      <c r="D125" s="38"/>
      <c r="E125" s="38"/>
      <c r="F125" s="38"/>
      <c r="G125" s="37">
        <v>5</v>
      </c>
      <c r="H125" s="37">
        <v>82.4</v>
      </c>
      <c r="I125" s="53">
        <f t="shared" si="5"/>
        <v>412</v>
      </c>
      <c r="J125" t="s">
        <v>385</v>
      </c>
    </row>
    <row r="126" spans="1:10" x14ac:dyDescent="0.3">
      <c r="A126" s="38"/>
      <c r="B126" s="41" t="s">
        <v>303</v>
      </c>
      <c r="C126" s="38"/>
      <c r="D126" s="38"/>
      <c r="E126" s="38"/>
      <c r="F126" s="38"/>
      <c r="G126" s="37">
        <v>2</v>
      </c>
      <c r="H126" s="37">
        <v>241.53</v>
      </c>
      <c r="I126" s="53">
        <f t="shared" si="5"/>
        <v>483.06</v>
      </c>
      <c r="J126" t="s">
        <v>385</v>
      </c>
    </row>
    <row r="127" spans="1:10" x14ac:dyDescent="0.3">
      <c r="A127" s="38"/>
      <c r="B127" s="41" t="s">
        <v>304</v>
      </c>
      <c r="C127" s="38"/>
      <c r="D127" s="38"/>
      <c r="E127" s="38"/>
      <c r="F127" s="38"/>
      <c r="G127" s="37">
        <v>4</v>
      </c>
      <c r="H127" s="37">
        <v>62.26</v>
      </c>
      <c r="I127" s="53">
        <f t="shared" si="5"/>
        <v>249.04</v>
      </c>
      <c r="J127" t="s">
        <v>385</v>
      </c>
    </row>
    <row r="128" spans="1:10" x14ac:dyDescent="0.3">
      <c r="A128" s="38"/>
      <c r="B128" s="75" t="s">
        <v>305</v>
      </c>
      <c r="C128" s="38"/>
      <c r="D128" s="38"/>
      <c r="E128" s="38"/>
      <c r="F128" s="38"/>
      <c r="G128" s="37">
        <v>1</v>
      </c>
      <c r="H128" s="37">
        <f>1715.93+322.82</f>
        <v>2038.75</v>
      </c>
      <c r="I128" s="53">
        <f t="shared" si="5"/>
        <v>2038.75</v>
      </c>
      <c r="J128" t="s">
        <v>385</v>
      </c>
    </row>
    <row r="129" spans="1:14" x14ac:dyDescent="0.3">
      <c r="A129" s="38"/>
      <c r="B129" s="41" t="s">
        <v>306</v>
      </c>
      <c r="C129" s="38"/>
      <c r="D129" s="38"/>
      <c r="E129" s="38"/>
      <c r="F129" s="38"/>
      <c r="G129" s="37">
        <v>1</v>
      </c>
      <c r="H129" s="37">
        <v>87.25</v>
      </c>
      <c r="I129" s="53">
        <f t="shared" si="5"/>
        <v>87.25</v>
      </c>
      <c r="J129" t="s">
        <v>385</v>
      </c>
    </row>
    <row r="130" spans="1:14" x14ac:dyDescent="0.3">
      <c r="A130" s="38"/>
      <c r="B130" s="41" t="s">
        <v>307</v>
      </c>
      <c r="C130" s="38"/>
      <c r="D130" s="38"/>
      <c r="E130" s="38"/>
      <c r="F130" s="38"/>
      <c r="G130" s="37">
        <v>10</v>
      </c>
      <c r="H130" s="37">
        <v>10.64</v>
      </c>
      <c r="I130" s="53">
        <f t="shared" si="5"/>
        <v>106.4</v>
      </c>
      <c r="J130" t="s">
        <v>385</v>
      </c>
    </row>
    <row r="131" spans="1:14" x14ac:dyDescent="0.3">
      <c r="A131" s="38"/>
      <c r="B131" s="100" t="s">
        <v>388</v>
      </c>
      <c r="C131" s="38"/>
      <c r="D131" s="38"/>
      <c r="E131" s="38"/>
      <c r="F131" s="38"/>
      <c r="G131" s="37"/>
      <c r="H131" s="37"/>
      <c r="I131" s="101">
        <v>25564.6</v>
      </c>
      <c r="J131" s="104" t="s">
        <v>385</v>
      </c>
    </row>
    <row r="132" spans="1:14" x14ac:dyDescent="0.3">
      <c r="A132" s="38"/>
      <c r="B132" s="100" t="s">
        <v>389</v>
      </c>
      <c r="C132" s="102"/>
      <c r="D132" s="102"/>
      <c r="E132" s="102"/>
      <c r="F132" s="102"/>
      <c r="G132" s="103"/>
      <c r="H132" s="103"/>
      <c r="I132" s="101">
        <v>5882.06</v>
      </c>
      <c r="J132" s="104" t="s">
        <v>385</v>
      </c>
    </row>
    <row r="133" spans="1:14" x14ac:dyDescent="0.3">
      <c r="A133" s="38"/>
      <c r="B133" s="41" t="s">
        <v>308</v>
      </c>
      <c r="C133" s="38"/>
      <c r="D133" s="38"/>
      <c r="E133" s="38"/>
      <c r="F133" s="38"/>
      <c r="G133" s="37">
        <v>3</v>
      </c>
      <c r="H133" s="37">
        <v>53.36</v>
      </c>
      <c r="I133" s="53">
        <f t="shared" si="5"/>
        <v>160.07999999999998</v>
      </c>
      <c r="J133" t="s">
        <v>385</v>
      </c>
    </row>
    <row r="134" spans="1:14" x14ac:dyDescent="0.3">
      <c r="A134" s="38"/>
      <c r="B134" s="75" t="s">
        <v>309</v>
      </c>
      <c r="C134" s="38"/>
      <c r="D134" s="38"/>
      <c r="E134" s="38"/>
      <c r="F134" s="38"/>
      <c r="G134" s="37">
        <v>10</v>
      </c>
      <c r="H134" s="37">
        <v>129.05000000000001</v>
      </c>
      <c r="I134" s="91">
        <f t="shared" si="5"/>
        <v>1290.5</v>
      </c>
      <c r="J134" s="89" t="s">
        <v>385</v>
      </c>
      <c r="K134" s="97">
        <f>SUM(I45:I134)-1400.09</f>
        <v>176970.46999999997</v>
      </c>
      <c r="N134" s="46">
        <f>176970.47-K134</f>
        <v>0</v>
      </c>
    </row>
    <row r="135" spans="1:14" x14ac:dyDescent="0.3">
      <c r="A135" s="38"/>
      <c r="B135" s="75"/>
      <c r="C135" s="38"/>
      <c r="D135" s="38"/>
      <c r="E135" s="38"/>
      <c r="F135" s="38"/>
      <c r="G135" s="37"/>
      <c r="H135" s="37"/>
      <c r="I135" s="53"/>
    </row>
    <row r="136" spans="1:14" ht="15.6" x14ac:dyDescent="0.3">
      <c r="A136" s="6"/>
      <c r="B136" s="7" t="s">
        <v>54</v>
      </c>
      <c r="C136" s="7">
        <v>8</v>
      </c>
      <c r="D136" s="7">
        <v>76</v>
      </c>
      <c r="E136" s="8">
        <f>C136*D136</f>
        <v>608</v>
      </c>
      <c r="F136" s="9"/>
      <c r="G136" s="16"/>
      <c r="H136" s="17"/>
      <c r="I136" s="92">
        <v>304703.8</v>
      </c>
      <c r="J136" s="89" t="s">
        <v>383</v>
      </c>
      <c r="K136" s="97">
        <f>+I136+0.49</f>
        <v>304704.28999999998</v>
      </c>
    </row>
    <row r="137" spans="1:14" ht="15.6" x14ac:dyDescent="0.3">
      <c r="A137" s="6"/>
      <c r="B137" s="7"/>
      <c r="C137" s="7"/>
      <c r="D137" s="7"/>
      <c r="E137" s="8"/>
      <c r="F137" s="9"/>
      <c r="G137" s="16"/>
      <c r="H137" s="17"/>
      <c r="I137" s="93"/>
    </row>
    <row r="138" spans="1:14" ht="15.6" x14ac:dyDescent="0.3">
      <c r="A138" s="6"/>
      <c r="B138" s="7" t="s">
        <v>11</v>
      </c>
      <c r="C138" s="7">
        <v>23</v>
      </c>
      <c r="D138" s="7">
        <v>3375</v>
      </c>
      <c r="E138" s="8">
        <f t="shared" ref="E138:E147" si="6">C138*D138</f>
        <v>77625</v>
      </c>
      <c r="F138" s="9" t="s">
        <v>12</v>
      </c>
      <c r="G138" s="10">
        <v>40</v>
      </c>
      <c r="H138" s="11">
        <v>3375</v>
      </c>
      <c r="I138" s="12">
        <f t="shared" ref="I138:I144" si="7">+G138*H138</f>
        <v>135000</v>
      </c>
      <c r="J138" t="s">
        <v>375</v>
      </c>
    </row>
    <row r="139" spans="1:14" ht="15.6" x14ac:dyDescent="0.3">
      <c r="A139" s="6"/>
      <c r="B139" s="7" t="s">
        <v>13</v>
      </c>
      <c r="C139" s="7">
        <v>21</v>
      </c>
      <c r="D139" s="7">
        <v>2565</v>
      </c>
      <c r="E139" s="8">
        <f t="shared" si="6"/>
        <v>53865</v>
      </c>
      <c r="F139" s="9" t="s">
        <v>12</v>
      </c>
      <c r="G139" s="10">
        <v>40</v>
      </c>
      <c r="H139" s="11">
        <v>2565</v>
      </c>
      <c r="I139" s="12">
        <f t="shared" si="7"/>
        <v>102600</v>
      </c>
      <c r="J139" t="s">
        <v>375</v>
      </c>
    </row>
    <row r="140" spans="1:14" ht="15.6" x14ac:dyDescent="0.3">
      <c r="A140" s="6"/>
      <c r="B140" s="7" t="s">
        <v>14</v>
      </c>
      <c r="C140" s="7">
        <v>21</v>
      </c>
      <c r="D140" s="7">
        <v>2295</v>
      </c>
      <c r="E140" s="8">
        <f t="shared" si="6"/>
        <v>48195</v>
      </c>
      <c r="F140" s="9" t="s">
        <v>12</v>
      </c>
      <c r="G140" s="10">
        <v>40</v>
      </c>
      <c r="H140" s="11">
        <v>2295</v>
      </c>
      <c r="I140" s="12">
        <f t="shared" si="7"/>
        <v>91800</v>
      </c>
      <c r="J140" t="s">
        <v>375</v>
      </c>
    </row>
    <row r="141" spans="1:14" ht="15.6" x14ac:dyDescent="0.3">
      <c r="A141" s="6"/>
      <c r="B141" s="7" t="s">
        <v>15</v>
      </c>
      <c r="C141" s="7">
        <v>7</v>
      </c>
      <c r="D141" s="7">
        <v>4410</v>
      </c>
      <c r="E141" s="8">
        <f t="shared" si="6"/>
        <v>30870</v>
      </c>
      <c r="F141" s="9" t="s">
        <v>12</v>
      </c>
      <c r="G141" s="10">
        <v>7</v>
      </c>
      <c r="H141" s="11">
        <v>4610.88</v>
      </c>
      <c r="I141" s="12">
        <f t="shared" si="7"/>
        <v>32276.16</v>
      </c>
      <c r="J141" t="s">
        <v>375</v>
      </c>
    </row>
    <row r="142" spans="1:14" ht="15.6" x14ac:dyDescent="0.3">
      <c r="A142" s="6"/>
      <c r="B142" s="7" t="s">
        <v>16</v>
      </c>
      <c r="C142" s="7">
        <f>8*3</f>
        <v>24</v>
      </c>
      <c r="D142" s="7">
        <v>1750</v>
      </c>
      <c r="E142" s="8">
        <f t="shared" si="6"/>
        <v>42000</v>
      </c>
      <c r="F142" s="9" t="s">
        <v>12</v>
      </c>
      <c r="G142" s="10">
        <v>0</v>
      </c>
      <c r="H142" s="11">
        <v>0</v>
      </c>
      <c r="I142" s="12">
        <f t="shared" si="7"/>
        <v>0</v>
      </c>
      <c r="J142" t="s">
        <v>375</v>
      </c>
    </row>
    <row r="143" spans="1:14" ht="15.6" x14ac:dyDescent="0.3">
      <c r="A143" s="6"/>
      <c r="B143" s="7" t="s">
        <v>17</v>
      </c>
      <c r="C143" s="7">
        <f>8*3</f>
        <v>24</v>
      </c>
      <c r="D143" s="7">
        <v>1000</v>
      </c>
      <c r="E143" s="8">
        <f t="shared" si="6"/>
        <v>24000</v>
      </c>
      <c r="F143" s="9" t="s">
        <v>12</v>
      </c>
      <c r="G143" s="10">
        <v>24</v>
      </c>
      <c r="H143" s="11">
        <v>528.79999999999995</v>
      </c>
      <c r="I143" s="12">
        <f t="shared" si="7"/>
        <v>12691.199999999999</v>
      </c>
      <c r="J143" t="s">
        <v>375</v>
      </c>
    </row>
    <row r="144" spans="1:14" ht="15.6" x14ac:dyDescent="0.3">
      <c r="A144" s="6"/>
      <c r="B144" s="7" t="s">
        <v>18</v>
      </c>
      <c r="C144" s="7">
        <f>8*3</f>
        <v>24</v>
      </c>
      <c r="D144" s="7">
        <v>2225</v>
      </c>
      <c r="E144" s="8">
        <f t="shared" si="6"/>
        <v>53400</v>
      </c>
      <c r="F144" s="9" t="s">
        <v>12</v>
      </c>
      <c r="G144" s="10">
        <v>8</v>
      </c>
      <c r="H144" s="11">
        <v>6000</v>
      </c>
      <c r="I144" s="12">
        <f t="shared" si="7"/>
        <v>48000</v>
      </c>
      <c r="J144" t="s">
        <v>375</v>
      </c>
    </row>
    <row r="145" spans="1:10" ht="15.6" x14ac:dyDescent="0.3">
      <c r="A145" s="6"/>
      <c r="B145" s="7" t="s">
        <v>33</v>
      </c>
      <c r="C145" s="7">
        <v>6871</v>
      </c>
      <c r="D145" s="7">
        <v>10</v>
      </c>
      <c r="E145" s="8">
        <f t="shared" si="6"/>
        <v>68710</v>
      </c>
      <c r="F145" s="9"/>
      <c r="G145" s="10">
        <v>11</v>
      </c>
      <c r="H145" s="11">
        <v>498.99</v>
      </c>
      <c r="I145" s="12">
        <f>+H145*G145</f>
        <v>5488.89</v>
      </c>
      <c r="J145" t="s">
        <v>375</v>
      </c>
    </row>
    <row r="146" spans="1:10" ht="15.6" x14ac:dyDescent="0.3">
      <c r="A146" s="6"/>
      <c r="B146" s="7" t="s">
        <v>34</v>
      </c>
      <c r="C146" s="7">
        <v>24</v>
      </c>
      <c r="D146" s="7">
        <v>1010</v>
      </c>
      <c r="E146" s="8">
        <f t="shared" si="6"/>
        <v>24240</v>
      </c>
      <c r="F146" s="9"/>
      <c r="G146" s="10">
        <v>800</v>
      </c>
      <c r="H146" s="11">
        <v>3.95</v>
      </c>
      <c r="I146" s="12">
        <f>+H146*G146</f>
        <v>3160</v>
      </c>
      <c r="J146" t="s">
        <v>375</v>
      </c>
    </row>
    <row r="147" spans="1:10" ht="15.6" x14ac:dyDescent="0.3">
      <c r="A147" s="6"/>
      <c r="B147" s="7" t="s">
        <v>39</v>
      </c>
      <c r="C147" s="7">
        <v>6871</v>
      </c>
      <c r="D147" s="7">
        <v>9</v>
      </c>
      <c r="E147" s="8">
        <f t="shared" si="6"/>
        <v>61839</v>
      </c>
      <c r="F147" s="9"/>
      <c r="G147" s="73">
        <v>6871</v>
      </c>
      <c r="H147" s="73">
        <v>9</v>
      </c>
      <c r="I147" s="85">
        <f>G147*H147</f>
        <v>61839</v>
      </c>
      <c r="J147" t="s">
        <v>375</v>
      </c>
    </row>
    <row r="148" spans="1:10" ht="15.6" x14ac:dyDescent="0.3">
      <c r="A148" s="6"/>
      <c r="B148" s="7" t="s">
        <v>40</v>
      </c>
      <c r="C148" s="7">
        <v>116</v>
      </c>
      <c r="D148" s="7">
        <v>135</v>
      </c>
      <c r="E148" s="8">
        <f>15652+1400</f>
        <v>17052</v>
      </c>
      <c r="F148" s="9"/>
      <c r="G148" s="10">
        <v>116</v>
      </c>
      <c r="H148" s="11">
        <v>135.83000000000001</v>
      </c>
      <c r="I148" s="12">
        <f t="shared" ref="I148:I172" si="8">+G148*H148</f>
        <v>15756.28</v>
      </c>
      <c r="J148" t="s">
        <v>375</v>
      </c>
    </row>
    <row r="149" spans="1:10" ht="15.6" x14ac:dyDescent="0.3">
      <c r="A149" s="6"/>
      <c r="B149" s="13" t="s">
        <v>183</v>
      </c>
      <c r="C149" s="7"/>
      <c r="D149" s="7"/>
      <c r="E149" s="8">
        <f>C149*D149</f>
        <v>0</v>
      </c>
      <c r="F149" s="9"/>
      <c r="G149" s="10">
        <v>1</v>
      </c>
      <c r="H149" s="11">
        <v>57186.080000000002</v>
      </c>
      <c r="I149" s="12">
        <f t="shared" si="8"/>
        <v>57186.080000000002</v>
      </c>
      <c r="J149" t="s">
        <v>375</v>
      </c>
    </row>
    <row r="150" spans="1:10" ht="15.6" x14ac:dyDescent="0.3">
      <c r="A150" s="6"/>
      <c r="B150" s="13" t="s">
        <v>184</v>
      </c>
      <c r="C150" s="7"/>
      <c r="D150" s="7"/>
      <c r="E150" s="8">
        <f>C150*D150</f>
        <v>0</v>
      </c>
      <c r="F150" s="9"/>
      <c r="G150" s="10">
        <v>8</v>
      </c>
      <c r="H150" s="11">
        <v>74758.75</v>
      </c>
      <c r="I150" s="12">
        <f t="shared" si="8"/>
        <v>598070</v>
      </c>
      <c r="J150" t="s">
        <v>375</v>
      </c>
    </row>
    <row r="151" spans="1:10" ht="15.6" x14ac:dyDescent="0.3">
      <c r="A151" s="6"/>
      <c r="B151" s="13" t="s">
        <v>185</v>
      </c>
      <c r="C151" s="7"/>
      <c r="D151" s="7"/>
      <c r="E151" s="8">
        <v>0</v>
      </c>
      <c r="F151" s="9" t="s">
        <v>12</v>
      </c>
      <c r="G151" s="10">
        <v>21</v>
      </c>
      <c r="H151" s="11">
        <v>6863.31</v>
      </c>
      <c r="I151" s="12">
        <f t="shared" si="8"/>
        <v>144129.51</v>
      </c>
      <c r="J151" t="s">
        <v>375</v>
      </c>
    </row>
    <row r="152" spans="1:10" ht="15.6" x14ac:dyDescent="0.3">
      <c r="A152" s="6"/>
      <c r="B152" s="13" t="s">
        <v>186</v>
      </c>
      <c r="C152" s="7"/>
      <c r="D152" s="7"/>
      <c r="E152" s="8">
        <f>C152*D152</f>
        <v>0</v>
      </c>
      <c r="F152" s="9"/>
      <c r="G152" s="10">
        <v>1</v>
      </c>
      <c r="H152" s="11">
        <v>28826.91</v>
      </c>
      <c r="I152" s="12">
        <f t="shared" si="8"/>
        <v>28826.91</v>
      </c>
      <c r="J152" t="s">
        <v>375</v>
      </c>
    </row>
    <row r="153" spans="1:10" ht="15.6" x14ac:dyDescent="0.3">
      <c r="A153" s="6"/>
      <c r="B153" s="13" t="s">
        <v>187</v>
      </c>
      <c r="C153" s="7"/>
      <c r="D153" s="7"/>
      <c r="E153" s="8"/>
      <c r="F153" s="9" t="s">
        <v>12</v>
      </c>
      <c r="G153" s="10">
        <v>2</v>
      </c>
      <c r="H153" s="11">
        <v>3450.65</v>
      </c>
      <c r="I153" s="12">
        <f t="shared" si="8"/>
        <v>6901.3</v>
      </c>
      <c r="J153" t="s">
        <v>375</v>
      </c>
    </row>
    <row r="154" spans="1:10" ht="15.6" x14ac:dyDescent="0.3">
      <c r="A154" s="6"/>
      <c r="B154" s="13" t="s">
        <v>188</v>
      </c>
      <c r="C154" s="7"/>
      <c r="D154" s="7"/>
      <c r="E154" s="8"/>
      <c r="F154" s="9" t="s">
        <v>12</v>
      </c>
      <c r="G154" s="10">
        <v>5</v>
      </c>
      <c r="H154" s="11">
        <v>9407.85</v>
      </c>
      <c r="I154" s="12">
        <f t="shared" si="8"/>
        <v>47039.25</v>
      </c>
      <c r="J154" t="s">
        <v>375</v>
      </c>
    </row>
    <row r="155" spans="1:10" ht="15.6" x14ac:dyDescent="0.3">
      <c r="A155" s="6"/>
      <c r="B155" s="13" t="s">
        <v>189</v>
      </c>
      <c r="C155" s="7"/>
      <c r="D155" s="7"/>
      <c r="E155" s="8"/>
      <c r="F155" s="9" t="s">
        <v>12</v>
      </c>
      <c r="G155" s="10">
        <v>1</v>
      </c>
      <c r="H155" s="11">
        <v>5966.85</v>
      </c>
      <c r="I155" s="12">
        <f t="shared" si="8"/>
        <v>5966.85</v>
      </c>
      <c r="J155" t="s">
        <v>375</v>
      </c>
    </row>
    <row r="156" spans="1:10" ht="15.6" x14ac:dyDescent="0.3">
      <c r="A156" s="6"/>
      <c r="B156" s="13" t="s">
        <v>191</v>
      </c>
      <c r="C156" s="7"/>
      <c r="D156" s="7"/>
      <c r="E156" s="8"/>
      <c r="F156" s="9"/>
      <c r="G156" s="10">
        <v>14</v>
      </c>
      <c r="H156" s="11">
        <v>749</v>
      </c>
      <c r="I156" s="12">
        <f t="shared" si="8"/>
        <v>10486</v>
      </c>
      <c r="J156" t="s">
        <v>375</v>
      </c>
    </row>
    <row r="157" spans="1:10" ht="15.6" x14ac:dyDescent="0.3">
      <c r="A157" s="6"/>
      <c r="B157" s="13" t="s">
        <v>192</v>
      </c>
      <c r="C157" s="7"/>
      <c r="D157" s="7"/>
      <c r="E157" s="8"/>
      <c r="F157" s="9" t="s">
        <v>12</v>
      </c>
      <c r="G157" s="10">
        <v>8</v>
      </c>
      <c r="H157" s="11">
        <v>3531</v>
      </c>
      <c r="I157" s="12">
        <f t="shared" si="8"/>
        <v>28248</v>
      </c>
      <c r="J157" t="s">
        <v>375</v>
      </c>
    </row>
    <row r="158" spans="1:10" ht="15.6" x14ac:dyDescent="0.3">
      <c r="A158" s="6"/>
      <c r="B158" s="13" t="s">
        <v>193</v>
      </c>
      <c r="C158" s="7"/>
      <c r="D158" s="7"/>
      <c r="E158" s="8"/>
      <c r="F158" s="9"/>
      <c r="G158" s="10">
        <v>1</v>
      </c>
      <c r="H158" s="11">
        <v>14350</v>
      </c>
      <c r="I158" s="12">
        <f t="shared" si="8"/>
        <v>14350</v>
      </c>
      <c r="J158" t="s">
        <v>375</v>
      </c>
    </row>
    <row r="159" spans="1:10" ht="15.6" x14ac:dyDescent="0.3">
      <c r="A159" s="6"/>
      <c r="B159" s="13" t="s">
        <v>194</v>
      </c>
      <c r="C159" s="7"/>
      <c r="D159" s="7"/>
      <c r="E159" s="8"/>
      <c r="F159" s="9"/>
      <c r="G159" s="10">
        <v>1</v>
      </c>
      <c r="H159" s="11">
        <v>16503</v>
      </c>
      <c r="I159" s="12">
        <f t="shared" si="8"/>
        <v>16503</v>
      </c>
      <c r="J159" t="s">
        <v>375</v>
      </c>
    </row>
    <row r="160" spans="1:10" ht="15.6" x14ac:dyDescent="0.3">
      <c r="A160" s="6"/>
      <c r="B160" s="13" t="s">
        <v>196</v>
      </c>
      <c r="C160" s="7"/>
      <c r="D160" s="7"/>
      <c r="E160" s="8"/>
      <c r="F160" s="9" t="s">
        <v>12</v>
      </c>
      <c r="G160" s="10">
        <v>5</v>
      </c>
      <c r="H160" s="11">
        <v>3303</v>
      </c>
      <c r="I160" s="12">
        <f t="shared" si="8"/>
        <v>16515</v>
      </c>
      <c r="J160" t="s">
        <v>375</v>
      </c>
    </row>
    <row r="161" spans="1:13" x14ac:dyDescent="0.3">
      <c r="A161" s="38"/>
      <c r="B161" s="41" t="s">
        <v>210</v>
      </c>
      <c r="C161" s="38"/>
      <c r="D161" s="38"/>
      <c r="E161" s="38"/>
      <c r="F161" s="38"/>
      <c r="G161" s="37">
        <v>3</v>
      </c>
      <c r="H161" s="37">
        <v>4201.58</v>
      </c>
      <c r="I161" s="12">
        <f t="shared" si="8"/>
        <v>12604.74</v>
      </c>
      <c r="J161" t="s">
        <v>375</v>
      </c>
    </row>
    <row r="162" spans="1:13" x14ac:dyDescent="0.3">
      <c r="A162" s="38"/>
      <c r="B162" s="75" t="s">
        <v>212</v>
      </c>
      <c r="C162" s="38"/>
      <c r="D162" s="38"/>
      <c r="E162" s="38"/>
      <c r="F162" s="38"/>
      <c r="G162" s="45">
        <v>4</v>
      </c>
      <c r="H162" s="37">
        <v>291.54000000000002</v>
      </c>
      <c r="I162" s="12">
        <f t="shared" si="8"/>
        <v>1166.1600000000001</v>
      </c>
      <c r="J162" t="s">
        <v>375</v>
      </c>
    </row>
    <row r="163" spans="1:13" x14ac:dyDescent="0.3">
      <c r="A163" s="38"/>
      <c r="B163" s="41" t="s">
        <v>213</v>
      </c>
      <c r="C163" s="38"/>
      <c r="D163" s="38"/>
      <c r="E163" s="38"/>
      <c r="F163" s="38"/>
      <c r="G163" s="45">
        <v>100</v>
      </c>
      <c r="H163" s="37">
        <v>129.80000000000001</v>
      </c>
      <c r="I163" s="12">
        <f t="shared" si="8"/>
        <v>12980.000000000002</v>
      </c>
      <c r="J163" t="s">
        <v>375</v>
      </c>
    </row>
    <row r="164" spans="1:13" x14ac:dyDescent="0.3">
      <c r="A164" s="38"/>
      <c r="B164" s="41" t="s">
        <v>214</v>
      </c>
      <c r="C164" s="38"/>
      <c r="D164" s="38"/>
      <c r="E164" s="38"/>
      <c r="F164" s="38"/>
      <c r="G164" s="45">
        <v>300</v>
      </c>
      <c r="H164" s="37">
        <v>48.08</v>
      </c>
      <c r="I164" s="12">
        <f t="shared" si="8"/>
        <v>14424</v>
      </c>
      <c r="J164" t="s">
        <v>375</v>
      </c>
    </row>
    <row r="165" spans="1:13" x14ac:dyDescent="0.3">
      <c r="A165" s="38"/>
      <c r="B165" s="41" t="s">
        <v>215</v>
      </c>
      <c r="C165" s="38"/>
      <c r="D165" s="38"/>
      <c r="E165" s="38"/>
      <c r="F165" s="38"/>
      <c r="G165" s="45">
        <v>6</v>
      </c>
      <c r="H165" s="37">
        <v>161.69999999999999</v>
      </c>
      <c r="I165" s="12">
        <f t="shared" si="8"/>
        <v>970.19999999999993</v>
      </c>
      <c r="J165" t="s">
        <v>375</v>
      </c>
    </row>
    <row r="166" spans="1:13" x14ac:dyDescent="0.3">
      <c r="A166" s="38"/>
      <c r="B166" s="75" t="s">
        <v>212</v>
      </c>
      <c r="C166" s="38"/>
      <c r="D166" s="38"/>
      <c r="E166" s="38"/>
      <c r="F166" s="38"/>
      <c r="G166" s="45">
        <v>4</v>
      </c>
      <c r="H166" s="37">
        <v>291.54000000000002</v>
      </c>
      <c r="I166" s="12">
        <f t="shared" si="8"/>
        <v>1166.1600000000001</v>
      </c>
      <c r="J166" t="s">
        <v>375</v>
      </c>
    </row>
    <row r="167" spans="1:13" x14ac:dyDescent="0.3">
      <c r="A167" s="38"/>
      <c r="B167" s="41" t="s">
        <v>225</v>
      </c>
      <c r="C167" s="38"/>
      <c r="D167" s="38"/>
      <c r="E167" s="38"/>
      <c r="F167" s="38"/>
      <c r="G167" s="45">
        <v>200</v>
      </c>
      <c r="H167" s="37">
        <v>115.5</v>
      </c>
      <c r="I167" s="12">
        <f t="shared" si="8"/>
        <v>23100</v>
      </c>
      <c r="J167" t="s">
        <v>375</v>
      </c>
    </row>
    <row r="168" spans="1:13" ht="28.2" x14ac:dyDescent="0.3">
      <c r="A168" s="38"/>
      <c r="B168" s="75" t="s">
        <v>226</v>
      </c>
      <c r="C168" s="38"/>
      <c r="D168" s="38"/>
      <c r="E168" s="38"/>
      <c r="F168" s="38"/>
      <c r="G168" s="45">
        <v>1</v>
      </c>
      <c r="H168" s="37">
        <v>1356.6</v>
      </c>
      <c r="I168" s="12">
        <f t="shared" si="8"/>
        <v>1356.6</v>
      </c>
      <c r="J168" t="s">
        <v>375</v>
      </c>
    </row>
    <row r="169" spans="1:13" x14ac:dyDescent="0.3">
      <c r="A169" s="38"/>
      <c r="B169" s="75" t="s">
        <v>227</v>
      </c>
      <c r="C169" s="38"/>
      <c r="D169" s="38"/>
      <c r="E169" s="38"/>
      <c r="F169" s="38"/>
      <c r="G169" s="45">
        <v>7</v>
      </c>
      <c r="H169" s="37">
        <v>1046.1500000000001</v>
      </c>
      <c r="I169" s="12">
        <f t="shared" si="8"/>
        <v>7323.0500000000011</v>
      </c>
      <c r="J169" t="s">
        <v>375</v>
      </c>
    </row>
    <row r="170" spans="1:13" x14ac:dyDescent="0.3">
      <c r="A170" s="38"/>
      <c r="B170" s="41" t="s">
        <v>230</v>
      </c>
      <c r="C170" s="38"/>
      <c r="D170" s="38"/>
      <c r="E170" s="38"/>
      <c r="F170" s="38"/>
      <c r="G170" s="45">
        <v>6</v>
      </c>
      <c r="H170" s="37">
        <v>1065.9000000000001</v>
      </c>
      <c r="I170" s="12">
        <f t="shared" si="8"/>
        <v>6395.4000000000005</v>
      </c>
      <c r="J170" t="s">
        <v>375</v>
      </c>
    </row>
    <row r="171" spans="1:13" x14ac:dyDescent="0.3">
      <c r="A171" s="38"/>
      <c r="B171" s="41" t="s">
        <v>231</v>
      </c>
      <c r="C171" s="38"/>
      <c r="D171" s="38"/>
      <c r="E171" s="38"/>
      <c r="F171" s="38"/>
      <c r="G171" s="45">
        <v>2</v>
      </c>
      <c r="H171" s="37">
        <v>87.45</v>
      </c>
      <c r="I171" s="12">
        <f t="shared" si="8"/>
        <v>174.9</v>
      </c>
      <c r="J171" t="s">
        <v>375</v>
      </c>
    </row>
    <row r="172" spans="1:13" x14ac:dyDescent="0.3">
      <c r="A172" s="38"/>
      <c r="B172" s="41" t="s">
        <v>233</v>
      </c>
      <c r="C172" s="38"/>
      <c r="D172" s="38"/>
      <c r="E172" s="38"/>
      <c r="F172" s="38"/>
      <c r="G172" s="45">
        <v>6</v>
      </c>
      <c r="H172" s="37">
        <v>390.6</v>
      </c>
      <c r="I172" s="12">
        <f t="shared" si="8"/>
        <v>2343.6000000000004</v>
      </c>
      <c r="J172" t="s">
        <v>375</v>
      </c>
    </row>
    <row r="173" spans="1:13" x14ac:dyDescent="0.3">
      <c r="A173" s="38"/>
      <c r="B173" s="47" t="s">
        <v>235</v>
      </c>
      <c r="C173" s="38"/>
      <c r="D173" s="38"/>
      <c r="E173" s="38"/>
      <c r="F173" s="38"/>
      <c r="H173" s="48"/>
      <c r="I173" s="18"/>
      <c r="J173" t="s">
        <v>375</v>
      </c>
      <c r="K173" s="46"/>
      <c r="M173" s="46"/>
    </row>
    <row r="174" spans="1:13" ht="15.6" x14ac:dyDescent="0.3">
      <c r="A174" s="38"/>
      <c r="B174" s="41" t="s">
        <v>236</v>
      </c>
      <c r="C174" s="38"/>
      <c r="D174" s="38"/>
      <c r="E174" s="38"/>
      <c r="F174" s="49" t="s">
        <v>12</v>
      </c>
      <c r="G174" s="45">
        <v>1</v>
      </c>
      <c r="H174" s="37">
        <v>20527</v>
      </c>
      <c r="I174" s="12">
        <f t="shared" ref="I174:I191" si="9">+G174*H174</f>
        <v>20527</v>
      </c>
      <c r="J174" t="s">
        <v>375</v>
      </c>
    </row>
    <row r="175" spans="1:13" ht="15.6" x14ac:dyDescent="0.3">
      <c r="A175" s="38"/>
      <c r="B175" s="41" t="s">
        <v>237</v>
      </c>
      <c r="C175" s="38"/>
      <c r="D175" s="38"/>
      <c r="E175" s="38"/>
      <c r="F175" s="49" t="s">
        <v>12</v>
      </c>
      <c r="G175" s="45">
        <v>275</v>
      </c>
      <c r="H175" s="37">
        <v>100</v>
      </c>
      <c r="I175" s="12">
        <f t="shared" si="9"/>
        <v>27500</v>
      </c>
      <c r="J175" t="s">
        <v>375</v>
      </c>
    </row>
    <row r="176" spans="1:13" ht="15.6" x14ac:dyDescent="0.3">
      <c r="A176" s="38"/>
      <c r="B176" s="41" t="s">
        <v>312</v>
      </c>
      <c r="C176" s="38"/>
      <c r="D176" s="38"/>
      <c r="E176" s="38"/>
      <c r="F176" s="49" t="s">
        <v>12</v>
      </c>
      <c r="G176" s="37">
        <v>8</v>
      </c>
      <c r="H176" s="37">
        <v>2752.99</v>
      </c>
      <c r="I176" s="53">
        <f t="shared" si="9"/>
        <v>22023.919999999998</v>
      </c>
      <c r="J176" t="s">
        <v>375</v>
      </c>
    </row>
    <row r="177" spans="1:10" ht="15.6" x14ac:dyDescent="0.3">
      <c r="A177" s="38"/>
      <c r="B177" s="41" t="s">
        <v>313</v>
      </c>
      <c r="C177" s="38"/>
      <c r="D177" s="38"/>
      <c r="E177" s="38"/>
      <c r="F177" s="49" t="s">
        <v>12</v>
      </c>
      <c r="G177" s="37">
        <v>150</v>
      </c>
      <c r="H177" s="37">
        <v>275.37</v>
      </c>
      <c r="I177" s="53">
        <f t="shared" si="9"/>
        <v>41305.5</v>
      </c>
      <c r="J177" t="s">
        <v>375</v>
      </c>
    </row>
    <row r="178" spans="1:10" x14ac:dyDescent="0.3">
      <c r="A178" s="38"/>
      <c r="B178" s="41" t="s">
        <v>314</v>
      </c>
      <c r="C178" s="38"/>
      <c r="D178" s="38"/>
      <c r="E178" s="38"/>
      <c r="F178" s="38"/>
      <c r="G178" s="37">
        <v>4668</v>
      </c>
      <c r="H178" s="37">
        <v>5</v>
      </c>
      <c r="I178" s="53">
        <f t="shared" si="9"/>
        <v>23340</v>
      </c>
      <c r="J178" t="s">
        <v>375</v>
      </c>
    </row>
    <row r="179" spans="1:10" x14ac:dyDescent="0.3">
      <c r="A179" s="38"/>
      <c r="B179" s="41" t="s">
        <v>315</v>
      </c>
      <c r="C179" s="38"/>
      <c r="D179" s="38"/>
      <c r="E179" s="38"/>
      <c r="F179" s="38"/>
      <c r="G179" s="37">
        <v>358</v>
      </c>
      <c r="H179" s="37">
        <v>1.25</v>
      </c>
      <c r="I179" s="53">
        <f t="shared" si="9"/>
        <v>447.5</v>
      </c>
      <c r="J179" t="s">
        <v>375</v>
      </c>
    </row>
    <row r="180" spans="1:10" x14ac:dyDescent="0.3">
      <c r="A180" s="38"/>
      <c r="B180" s="72" t="s">
        <v>316</v>
      </c>
      <c r="C180" s="38"/>
      <c r="D180" s="38"/>
      <c r="E180" s="38"/>
      <c r="F180" s="38"/>
      <c r="G180" s="37">
        <v>100</v>
      </c>
      <c r="H180" s="37">
        <v>1.25</v>
      </c>
      <c r="I180" s="53">
        <f t="shared" si="9"/>
        <v>125</v>
      </c>
      <c r="J180" t="s">
        <v>375</v>
      </c>
    </row>
    <row r="181" spans="1:10" x14ac:dyDescent="0.3">
      <c r="A181" s="38"/>
      <c r="B181" s="41" t="s">
        <v>314</v>
      </c>
      <c r="C181" s="38"/>
      <c r="D181" s="38"/>
      <c r="E181" s="38"/>
      <c r="F181" s="38"/>
      <c r="G181" s="37">
        <v>207</v>
      </c>
      <c r="H181" s="37">
        <v>5</v>
      </c>
      <c r="I181" s="53">
        <f t="shared" si="9"/>
        <v>1035</v>
      </c>
      <c r="J181" t="s">
        <v>375</v>
      </c>
    </row>
    <row r="182" spans="1:10" x14ac:dyDescent="0.3">
      <c r="A182" s="38"/>
      <c r="B182" s="75" t="s">
        <v>317</v>
      </c>
      <c r="C182" s="38"/>
      <c r="D182" s="38"/>
      <c r="E182" s="38"/>
      <c r="F182" s="38"/>
      <c r="G182" s="37">
        <v>3</v>
      </c>
      <c r="H182" s="37">
        <v>92.5</v>
      </c>
      <c r="I182" s="53">
        <f t="shared" si="9"/>
        <v>277.5</v>
      </c>
      <c r="J182" t="s">
        <v>375</v>
      </c>
    </row>
    <row r="183" spans="1:10" x14ac:dyDescent="0.3">
      <c r="A183" s="38"/>
      <c r="B183" s="75" t="s">
        <v>318</v>
      </c>
      <c r="C183" s="38"/>
      <c r="D183" s="38"/>
      <c r="E183" s="38"/>
      <c r="F183" s="38"/>
      <c r="G183" s="37">
        <v>3</v>
      </c>
      <c r="H183" s="37">
        <v>92.5</v>
      </c>
      <c r="I183" s="53">
        <f t="shared" si="9"/>
        <v>277.5</v>
      </c>
      <c r="J183" t="s">
        <v>375</v>
      </c>
    </row>
    <row r="184" spans="1:10" x14ac:dyDescent="0.3">
      <c r="A184" s="38"/>
      <c r="B184" s="75" t="s">
        <v>319</v>
      </c>
      <c r="C184" s="38"/>
      <c r="D184" s="38"/>
      <c r="E184" s="38"/>
      <c r="F184" s="38"/>
      <c r="G184" s="37">
        <v>8</v>
      </c>
      <c r="H184" s="37">
        <v>50</v>
      </c>
      <c r="I184" s="53">
        <f t="shared" si="9"/>
        <v>400</v>
      </c>
      <c r="J184" t="s">
        <v>375</v>
      </c>
    </row>
    <row r="185" spans="1:10" x14ac:dyDescent="0.3">
      <c r="A185" s="38"/>
      <c r="B185" s="75" t="s">
        <v>320</v>
      </c>
      <c r="C185" s="38"/>
      <c r="D185" s="38"/>
      <c r="E185" s="38"/>
      <c r="F185" s="38"/>
      <c r="G185" s="37">
        <v>1</v>
      </c>
      <c r="H185" s="37">
        <v>245.78</v>
      </c>
      <c r="I185" s="53">
        <f t="shared" si="9"/>
        <v>245.78</v>
      </c>
      <c r="J185" t="s">
        <v>375</v>
      </c>
    </row>
    <row r="186" spans="1:10" x14ac:dyDescent="0.3">
      <c r="A186" s="38"/>
      <c r="B186" s="75" t="s">
        <v>321</v>
      </c>
      <c r="C186" s="38"/>
      <c r="D186" s="38"/>
      <c r="E186" s="38"/>
      <c r="F186" s="38"/>
      <c r="G186" s="37">
        <v>1</v>
      </c>
      <c r="H186" s="37">
        <v>264</v>
      </c>
      <c r="I186" s="53">
        <f t="shared" si="9"/>
        <v>264</v>
      </c>
      <c r="J186" t="s">
        <v>375</v>
      </c>
    </row>
    <row r="187" spans="1:10" ht="15.6" x14ac:dyDescent="0.3">
      <c r="A187" s="38"/>
      <c r="B187" s="75" t="s">
        <v>322</v>
      </c>
      <c r="C187" s="38"/>
      <c r="D187" s="38"/>
      <c r="E187" s="38"/>
      <c r="F187" s="49" t="s">
        <v>12</v>
      </c>
      <c r="G187" s="37">
        <v>5</v>
      </c>
      <c r="H187" s="37">
        <v>6825</v>
      </c>
      <c r="I187" s="53">
        <f t="shared" si="9"/>
        <v>34125</v>
      </c>
      <c r="J187" t="s">
        <v>375</v>
      </c>
    </row>
    <row r="188" spans="1:10" ht="15.6" x14ac:dyDescent="0.3">
      <c r="A188" s="38"/>
      <c r="B188" s="75" t="s">
        <v>324</v>
      </c>
      <c r="C188" s="38"/>
      <c r="D188" s="38"/>
      <c r="E188" s="38"/>
      <c r="F188" s="49" t="s">
        <v>12</v>
      </c>
      <c r="G188" s="37">
        <v>12</v>
      </c>
      <c r="H188" s="37">
        <v>1395</v>
      </c>
      <c r="I188" s="53">
        <f t="shared" si="9"/>
        <v>16740</v>
      </c>
      <c r="J188" t="s">
        <v>375</v>
      </c>
    </row>
    <row r="189" spans="1:10" ht="15.6" x14ac:dyDescent="0.3">
      <c r="A189" s="38"/>
      <c r="B189" s="75" t="s">
        <v>325</v>
      </c>
      <c r="C189" s="38"/>
      <c r="D189" s="38"/>
      <c r="E189" s="38"/>
      <c r="F189" s="49" t="s">
        <v>12</v>
      </c>
      <c r="G189" s="37">
        <v>10</v>
      </c>
      <c r="H189" s="37">
        <v>1489.9</v>
      </c>
      <c r="I189" s="53">
        <f t="shared" si="9"/>
        <v>14899</v>
      </c>
      <c r="J189" t="s">
        <v>375</v>
      </c>
    </row>
    <row r="190" spans="1:10" ht="15.6" x14ac:dyDescent="0.3">
      <c r="A190" s="38"/>
      <c r="B190" s="75" t="s">
        <v>326</v>
      </c>
      <c r="C190" s="38"/>
      <c r="D190" s="38"/>
      <c r="E190" s="38"/>
      <c r="F190" s="49" t="s">
        <v>12</v>
      </c>
      <c r="G190" s="37">
        <v>4</v>
      </c>
      <c r="H190" s="37">
        <v>1595</v>
      </c>
      <c r="I190" s="53">
        <f t="shared" si="9"/>
        <v>6380</v>
      </c>
      <c r="J190" t="s">
        <v>375</v>
      </c>
    </row>
    <row r="191" spans="1:10" ht="15.6" x14ac:dyDescent="0.3">
      <c r="A191" s="38"/>
      <c r="B191" s="75" t="s">
        <v>327</v>
      </c>
      <c r="C191" s="38"/>
      <c r="D191" s="38"/>
      <c r="E191" s="38"/>
      <c r="F191" s="49" t="s">
        <v>12</v>
      </c>
      <c r="G191" s="37">
        <v>1</v>
      </c>
      <c r="H191" s="37">
        <f>518+1595+129.5</f>
        <v>2242.5</v>
      </c>
      <c r="I191" s="53">
        <f t="shared" si="9"/>
        <v>2242.5</v>
      </c>
      <c r="J191" t="s">
        <v>375</v>
      </c>
    </row>
    <row r="192" spans="1:10" ht="15.6" x14ac:dyDescent="0.3">
      <c r="A192" s="38"/>
      <c r="B192" s="75" t="s">
        <v>328</v>
      </c>
      <c r="C192" s="38"/>
      <c r="D192" s="38"/>
      <c r="E192" s="38"/>
      <c r="F192" s="49"/>
      <c r="G192" s="37">
        <v>575</v>
      </c>
      <c r="H192" s="37">
        <v>12</v>
      </c>
      <c r="I192" s="53">
        <f>+G192*H192+68.56</f>
        <v>6968.56</v>
      </c>
      <c r="J192" t="s">
        <v>375</v>
      </c>
    </row>
    <row r="193" spans="1:10" ht="15.6" x14ac:dyDescent="0.3">
      <c r="A193" s="38"/>
      <c r="B193" s="75" t="s">
        <v>329</v>
      </c>
      <c r="C193" s="38"/>
      <c r="D193" s="38"/>
      <c r="E193" s="38"/>
      <c r="F193" s="49"/>
      <c r="G193" s="37">
        <v>1</v>
      </c>
      <c r="H193" s="37">
        <v>2300.09</v>
      </c>
      <c r="I193" s="53">
        <f t="shared" ref="I193:I214" si="10">+G193*H193</f>
        <v>2300.09</v>
      </c>
      <c r="J193" t="s">
        <v>375</v>
      </c>
    </row>
    <row r="194" spans="1:10" ht="28.2" x14ac:dyDescent="0.3">
      <c r="A194" s="38"/>
      <c r="B194" s="76" t="s">
        <v>330</v>
      </c>
      <c r="C194" s="38"/>
      <c r="D194" s="38"/>
      <c r="E194" s="38"/>
      <c r="F194" s="49"/>
      <c r="G194" s="37">
        <v>3100</v>
      </c>
      <c r="H194" s="37">
        <v>3.85</v>
      </c>
      <c r="I194" s="53">
        <f t="shared" si="10"/>
        <v>11935</v>
      </c>
      <c r="J194" t="s">
        <v>375</v>
      </c>
    </row>
    <row r="195" spans="1:10" ht="15.6" x14ac:dyDescent="0.3">
      <c r="A195" s="38"/>
      <c r="B195" s="75" t="s">
        <v>331</v>
      </c>
      <c r="C195" s="38"/>
      <c r="D195" s="38"/>
      <c r="E195" s="38"/>
      <c r="F195" s="49"/>
      <c r="G195" s="37">
        <v>2</v>
      </c>
      <c r="H195" s="37">
        <v>1158.28</v>
      </c>
      <c r="I195" s="53">
        <f t="shared" si="10"/>
        <v>2316.56</v>
      </c>
      <c r="J195" t="s">
        <v>375</v>
      </c>
    </row>
    <row r="196" spans="1:10" ht="28.2" x14ac:dyDescent="0.3">
      <c r="A196" s="38"/>
      <c r="B196" s="75" t="s">
        <v>371</v>
      </c>
      <c r="C196" s="38"/>
      <c r="D196" s="38"/>
      <c r="E196" s="38"/>
      <c r="F196" s="49" t="s">
        <v>12</v>
      </c>
      <c r="G196" s="37">
        <v>1</v>
      </c>
      <c r="H196" s="37">
        <v>7070.85</v>
      </c>
      <c r="I196" s="53">
        <f t="shared" si="10"/>
        <v>7070.85</v>
      </c>
      <c r="J196" t="s">
        <v>375</v>
      </c>
    </row>
    <row r="197" spans="1:10" ht="28.2" x14ac:dyDescent="0.3">
      <c r="A197" s="38"/>
      <c r="B197" s="75" t="s">
        <v>338</v>
      </c>
      <c r="C197" s="38"/>
      <c r="D197" s="38"/>
      <c r="E197" s="38"/>
      <c r="F197" s="49" t="s">
        <v>12</v>
      </c>
      <c r="G197" s="37">
        <v>100</v>
      </c>
      <c r="H197" s="37">
        <v>125.11</v>
      </c>
      <c r="I197" s="53">
        <f t="shared" si="10"/>
        <v>12511</v>
      </c>
      <c r="J197" t="s">
        <v>375</v>
      </c>
    </row>
    <row r="198" spans="1:10" ht="15.6" x14ac:dyDescent="0.3">
      <c r="A198" s="38"/>
      <c r="B198" s="75" t="s">
        <v>339</v>
      </c>
      <c r="C198" s="38"/>
      <c r="D198" s="38"/>
      <c r="E198" s="38"/>
      <c r="F198" s="49"/>
      <c r="G198" s="37">
        <v>100</v>
      </c>
      <c r="H198" s="37">
        <v>22.97</v>
      </c>
      <c r="I198" s="53">
        <f t="shared" si="10"/>
        <v>2297</v>
      </c>
      <c r="J198" t="s">
        <v>375</v>
      </c>
    </row>
    <row r="199" spans="1:10" ht="15.6" x14ac:dyDescent="0.3">
      <c r="A199" s="38"/>
      <c r="B199" s="75" t="s">
        <v>340</v>
      </c>
      <c r="C199" s="38"/>
      <c r="D199" s="38"/>
      <c r="E199" s="38"/>
      <c r="F199" s="49"/>
      <c r="G199" s="37">
        <v>520</v>
      </c>
      <c r="H199" s="37">
        <v>28</v>
      </c>
      <c r="I199" s="53">
        <f t="shared" si="10"/>
        <v>14560</v>
      </c>
      <c r="J199" t="s">
        <v>375</v>
      </c>
    </row>
    <row r="200" spans="1:10" ht="28.2" x14ac:dyDescent="0.3">
      <c r="A200" s="38"/>
      <c r="B200" s="75" t="s">
        <v>341</v>
      </c>
      <c r="C200" s="38"/>
      <c r="D200" s="38"/>
      <c r="E200" s="38"/>
      <c r="F200" s="49" t="s">
        <v>12</v>
      </c>
      <c r="G200" s="37">
        <v>14</v>
      </c>
      <c r="H200" s="37">
        <v>533.01</v>
      </c>
      <c r="I200" s="53">
        <f t="shared" si="10"/>
        <v>7462.1399999999994</v>
      </c>
      <c r="J200" t="s">
        <v>375</v>
      </c>
    </row>
    <row r="201" spans="1:10" ht="15.6" x14ac:dyDescent="0.3">
      <c r="A201" s="38"/>
      <c r="B201" s="75" t="s">
        <v>342</v>
      </c>
      <c r="C201" s="38"/>
      <c r="D201" s="38"/>
      <c r="E201" s="38"/>
      <c r="F201" s="49"/>
      <c r="G201" s="37">
        <v>30</v>
      </c>
      <c r="H201" s="37">
        <v>26.5</v>
      </c>
      <c r="I201" s="53">
        <f t="shared" si="10"/>
        <v>795</v>
      </c>
      <c r="J201" t="s">
        <v>375</v>
      </c>
    </row>
    <row r="202" spans="1:10" ht="15.6" x14ac:dyDescent="0.3">
      <c r="A202" s="38"/>
      <c r="B202" s="75" t="s">
        <v>343</v>
      </c>
      <c r="C202" s="38"/>
      <c r="D202" s="38"/>
      <c r="E202" s="38"/>
      <c r="F202" s="49"/>
      <c r="G202" s="37">
        <v>10</v>
      </c>
      <c r="H202" s="37">
        <v>100.87</v>
      </c>
      <c r="I202" s="53">
        <f t="shared" si="10"/>
        <v>1008.7</v>
      </c>
      <c r="J202" t="s">
        <v>375</v>
      </c>
    </row>
    <row r="203" spans="1:10" ht="15.6" x14ac:dyDescent="0.3">
      <c r="A203" s="38"/>
      <c r="B203" s="75" t="s">
        <v>344</v>
      </c>
      <c r="C203" s="38"/>
      <c r="D203" s="38"/>
      <c r="E203" s="38"/>
      <c r="F203" s="49"/>
      <c r="G203" s="37">
        <v>24</v>
      </c>
      <c r="H203" s="37">
        <v>56.15</v>
      </c>
      <c r="I203" s="53">
        <f t="shared" si="10"/>
        <v>1347.6</v>
      </c>
      <c r="J203" t="s">
        <v>375</v>
      </c>
    </row>
    <row r="204" spans="1:10" x14ac:dyDescent="0.3">
      <c r="A204" s="38"/>
      <c r="B204" s="75" t="s">
        <v>345</v>
      </c>
      <c r="C204" s="38"/>
      <c r="D204" s="38"/>
      <c r="E204" s="38"/>
      <c r="F204" s="38"/>
      <c r="G204" s="37">
        <v>40</v>
      </c>
      <c r="H204" s="37">
        <v>33</v>
      </c>
      <c r="I204" s="53">
        <f t="shared" si="10"/>
        <v>1320</v>
      </c>
      <c r="J204" t="s">
        <v>375</v>
      </c>
    </row>
    <row r="205" spans="1:10" ht="28.2" x14ac:dyDescent="0.3">
      <c r="A205" s="38"/>
      <c r="B205" s="75" t="s">
        <v>346</v>
      </c>
      <c r="C205" s="38"/>
      <c r="D205" s="38"/>
      <c r="E205" s="38"/>
      <c r="F205" s="38"/>
      <c r="G205" s="37">
        <v>2</v>
      </c>
      <c r="H205" s="37">
        <v>195</v>
      </c>
      <c r="I205" s="53">
        <f t="shared" si="10"/>
        <v>390</v>
      </c>
      <c r="J205" t="s">
        <v>375</v>
      </c>
    </row>
    <row r="206" spans="1:10" x14ac:dyDescent="0.3">
      <c r="A206" s="38"/>
      <c r="B206" s="75" t="s">
        <v>347</v>
      </c>
      <c r="C206" s="38"/>
      <c r="D206" s="38"/>
      <c r="E206" s="38"/>
      <c r="F206" s="38"/>
      <c r="G206" s="37">
        <v>10</v>
      </c>
      <c r="H206" s="37">
        <v>99.95</v>
      </c>
      <c r="I206" s="53">
        <f t="shared" si="10"/>
        <v>999.5</v>
      </c>
      <c r="J206" t="s">
        <v>375</v>
      </c>
    </row>
    <row r="207" spans="1:10" ht="42" x14ac:dyDescent="0.3">
      <c r="A207" s="38"/>
      <c r="B207" s="75" t="s">
        <v>350</v>
      </c>
      <c r="C207" s="38"/>
      <c r="D207" s="38"/>
      <c r="E207" s="38"/>
      <c r="F207" s="38"/>
      <c r="G207" s="37">
        <v>20</v>
      </c>
      <c r="H207" s="37">
        <v>3000</v>
      </c>
      <c r="I207" s="53">
        <f t="shared" si="10"/>
        <v>60000</v>
      </c>
      <c r="J207" t="s">
        <v>375</v>
      </c>
    </row>
    <row r="208" spans="1:10" ht="15.6" x14ac:dyDescent="0.3">
      <c r="A208" s="38"/>
      <c r="B208" s="75" t="s">
        <v>352</v>
      </c>
      <c r="C208" s="38"/>
      <c r="D208" s="38"/>
      <c r="E208" s="38"/>
      <c r="F208" s="49" t="s">
        <v>12</v>
      </c>
      <c r="G208" s="37">
        <v>8</v>
      </c>
      <c r="H208" s="37">
        <v>7884.88</v>
      </c>
      <c r="I208" s="53">
        <f t="shared" si="10"/>
        <v>63079.040000000001</v>
      </c>
      <c r="J208" t="s">
        <v>375</v>
      </c>
    </row>
    <row r="209" spans="1:11" ht="15.6" x14ac:dyDescent="0.3">
      <c r="A209" s="38"/>
      <c r="B209" s="75" t="s">
        <v>353</v>
      </c>
      <c r="C209" s="38"/>
      <c r="D209" s="38"/>
      <c r="E209" s="38"/>
      <c r="F209" s="49" t="s">
        <v>12</v>
      </c>
      <c r="G209" s="37">
        <v>1</v>
      </c>
      <c r="H209" s="37">
        <v>5795</v>
      </c>
      <c r="I209" s="53">
        <f t="shared" si="10"/>
        <v>5795</v>
      </c>
      <c r="J209" t="s">
        <v>375</v>
      </c>
    </row>
    <row r="210" spans="1:11" ht="15.6" x14ac:dyDescent="0.3">
      <c r="A210" s="38"/>
      <c r="B210" s="75" t="s">
        <v>354</v>
      </c>
      <c r="C210" s="38"/>
      <c r="D210" s="38"/>
      <c r="E210" s="38"/>
      <c r="F210" s="49" t="s">
        <v>12</v>
      </c>
      <c r="G210" s="37">
        <v>1</v>
      </c>
      <c r="H210" s="37">
        <v>4340</v>
      </c>
      <c r="I210" s="53">
        <f t="shared" si="10"/>
        <v>4340</v>
      </c>
      <c r="J210" t="s">
        <v>375</v>
      </c>
    </row>
    <row r="211" spans="1:11" ht="15.6" x14ac:dyDescent="0.3">
      <c r="A211" s="38"/>
      <c r="B211" s="75" t="s">
        <v>355</v>
      </c>
      <c r="C211" s="38"/>
      <c r="D211" s="38"/>
      <c r="E211" s="38"/>
      <c r="F211" s="49" t="s">
        <v>12</v>
      </c>
      <c r="G211" s="37">
        <v>500</v>
      </c>
      <c r="H211" s="37">
        <v>142.82</v>
      </c>
      <c r="I211" s="53">
        <f t="shared" si="10"/>
        <v>71410</v>
      </c>
      <c r="J211" t="s">
        <v>375</v>
      </c>
    </row>
    <row r="212" spans="1:11" ht="15.6" x14ac:dyDescent="0.3">
      <c r="A212" s="38"/>
      <c r="B212" s="75" t="s">
        <v>362</v>
      </c>
      <c r="C212" s="38"/>
      <c r="D212" s="38"/>
      <c r="E212" s="38"/>
      <c r="F212" s="49" t="s">
        <v>12</v>
      </c>
      <c r="G212" s="37">
        <v>180</v>
      </c>
      <c r="H212" s="37">
        <v>100</v>
      </c>
      <c r="I212" s="53">
        <f t="shared" si="10"/>
        <v>18000</v>
      </c>
      <c r="J212" t="s">
        <v>375</v>
      </c>
    </row>
    <row r="213" spans="1:11" ht="28.2" x14ac:dyDescent="0.3">
      <c r="A213" s="38"/>
      <c r="B213" s="75" t="s">
        <v>363</v>
      </c>
      <c r="C213" s="38"/>
      <c r="D213" s="38"/>
      <c r="E213" s="38"/>
      <c r="F213" s="49" t="s">
        <v>12</v>
      </c>
      <c r="G213" s="37">
        <f>500+480+480</f>
        <v>1460</v>
      </c>
      <c r="H213" s="37">
        <v>45</v>
      </c>
      <c r="I213" s="53">
        <f t="shared" si="10"/>
        <v>65700</v>
      </c>
      <c r="J213" t="s">
        <v>375</v>
      </c>
    </row>
    <row r="214" spans="1:11" ht="28.2" x14ac:dyDescent="0.3">
      <c r="A214" s="38"/>
      <c r="B214" s="75" t="s">
        <v>364</v>
      </c>
      <c r="C214" s="38"/>
      <c r="D214" s="38"/>
      <c r="E214" s="38"/>
      <c r="F214" s="49" t="s">
        <v>12</v>
      </c>
      <c r="G214" s="37">
        <f>475+475+500</f>
        <v>1450</v>
      </c>
      <c r="H214" s="37">
        <v>48</v>
      </c>
      <c r="I214" s="53">
        <f t="shared" si="10"/>
        <v>69600</v>
      </c>
      <c r="J214" t="s">
        <v>375</v>
      </c>
    </row>
    <row r="215" spans="1:11" x14ac:dyDescent="0.3">
      <c r="A215" s="38"/>
      <c r="B215" s="112" t="s">
        <v>377</v>
      </c>
      <c r="C215" s="113"/>
      <c r="D215" s="113"/>
      <c r="E215" s="113"/>
      <c r="F215" s="114"/>
      <c r="G215" s="115"/>
      <c r="H215" s="115"/>
      <c r="I215" s="116">
        <v>41870</v>
      </c>
      <c r="J215" t="s">
        <v>375</v>
      </c>
    </row>
    <row r="216" spans="1:11" x14ac:dyDescent="0.3">
      <c r="A216" s="38"/>
      <c r="B216" s="112" t="s">
        <v>378</v>
      </c>
      <c r="C216" s="113"/>
      <c r="D216" s="113"/>
      <c r="E216" s="113"/>
      <c r="F216" s="114"/>
      <c r="G216" s="115"/>
      <c r="H216" s="115"/>
      <c r="I216" s="117">
        <v>5092</v>
      </c>
      <c r="J216" s="89" t="s">
        <v>375</v>
      </c>
      <c r="K216" s="97">
        <f>SUM(I138:I216)</f>
        <v>2257161.48</v>
      </c>
    </row>
    <row r="217" spans="1:11" x14ac:dyDescent="0.3">
      <c r="A217" s="38"/>
      <c r="B217" s="75"/>
      <c r="C217" s="38"/>
      <c r="D217" s="38"/>
      <c r="E217" s="38"/>
      <c r="F217" s="57"/>
      <c r="G217" s="37"/>
      <c r="H217" s="37"/>
      <c r="I217" s="53"/>
    </row>
    <row r="218" spans="1:11" ht="15.6" x14ac:dyDescent="0.3">
      <c r="A218" s="6"/>
      <c r="B218" s="7" t="s">
        <v>19</v>
      </c>
      <c r="C218" s="7">
        <f>5*3</f>
        <v>15</v>
      </c>
      <c r="D218" s="7">
        <v>3000</v>
      </c>
      <c r="E218" s="8">
        <f>C218*D218</f>
        <v>45000</v>
      </c>
      <c r="F218" s="9"/>
      <c r="G218" s="83">
        <v>22</v>
      </c>
      <c r="H218" s="83">
        <v>3000</v>
      </c>
      <c r="I218" s="87">
        <f>G218*H218</f>
        <v>66000</v>
      </c>
      <c r="J218" t="s">
        <v>379</v>
      </c>
    </row>
    <row r="219" spans="1:11" ht="15.6" x14ac:dyDescent="0.3">
      <c r="A219" s="6"/>
      <c r="B219" s="7" t="s">
        <v>31</v>
      </c>
      <c r="C219" s="7">
        <v>21</v>
      </c>
      <c r="D219" s="7">
        <v>2000</v>
      </c>
      <c r="E219" s="19">
        <f>C219*D219</f>
        <v>42000</v>
      </c>
      <c r="F219" s="9"/>
      <c r="G219" s="10">
        <v>21</v>
      </c>
      <c r="H219" s="11">
        <v>600</v>
      </c>
      <c r="I219" s="12">
        <f>+G219*H219</f>
        <v>12600</v>
      </c>
      <c r="J219" t="s">
        <v>379</v>
      </c>
    </row>
    <row r="220" spans="1:11" ht="15.6" x14ac:dyDescent="0.3">
      <c r="A220" s="6"/>
      <c r="B220" s="7" t="s">
        <v>32</v>
      </c>
      <c r="C220" s="7">
        <v>3</v>
      </c>
      <c r="D220" s="7">
        <v>1000</v>
      </c>
      <c r="E220" s="8">
        <f>C220*D220</f>
        <v>3000</v>
      </c>
      <c r="F220" s="9"/>
      <c r="G220" s="73">
        <v>3</v>
      </c>
      <c r="H220" s="73">
        <v>1000</v>
      </c>
      <c r="I220" s="85">
        <f>G220*H220</f>
        <v>3000</v>
      </c>
      <c r="J220" t="s">
        <v>379</v>
      </c>
    </row>
    <row r="221" spans="1:11" ht="15.6" x14ac:dyDescent="0.3">
      <c r="A221" s="6"/>
      <c r="B221" s="13" t="s">
        <v>190</v>
      </c>
      <c r="C221" s="7"/>
      <c r="D221" s="7"/>
      <c r="E221" s="8"/>
      <c r="F221" s="9"/>
      <c r="G221" s="10">
        <v>2</v>
      </c>
      <c r="H221" s="11">
        <v>28.99</v>
      </c>
      <c r="I221" s="12">
        <f>+G221*H221+8.95</f>
        <v>66.929999999999993</v>
      </c>
      <c r="J221" t="s">
        <v>379</v>
      </c>
    </row>
    <row r="222" spans="1:11" x14ac:dyDescent="0.3">
      <c r="A222" s="38"/>
      <c r="B222" s="75" t="s">
        <v>323</v>
      </c>
      <c r="C222" s="38"/>
      <c r="D222" s="38"/>
      <c r="E222" s="38"/>
      <c r="F222" s="38"/>
      <c r="G222" s="37">
        <v>58</v>
      </c>
      <c r="H222" s="37">
        <v>10.09</v>
      </c>
      <c r="I222" s="53">
        <f t="shared" ref="I222:I240" si="11">+G222*H222</f>
        <v>585.22</v>
      </c>
      <c r="J222" t="s">
        <v>379</v>
      </c>
    </row>
    <row r="223" spans="1:11" ht="15.6" x14ac:dyDescent="0.3">
      <c r="A223" s="38"/>
      <c r="B223" s="75" t="s">
        <v>332</v>
      </c>
      <c r="C223" s="38"/>
      <c r="D223" s="38"/>
      <c r="E223" s="38"/>
      <c r="F223" s="49"/>
      <c r="G223" s="37">
        <v>1</v>
      </c>
      <c r="H223" s="37">
        <v>2896.24</v>
      </c>
      <c r="I223" s="53">
        <f t="shared" si="11"/>
        <v>2896.24</v>
      </c>
      <c r="J223" t="s">
        <v>379</v>
      </c>
    </row>
    <row r="224" spans="1:11" ht="15.6" x14ac:dyDescent="0.3">
      <c r="A224" s="38"/>
      <c r="B224" s="75" t="s">
        <v>333</v>
      </c>
      <c r="C224" s="38"/>
      <c r="D224" s="38"/>
      <c r="E224" s="38"/>
      <c r="F224" s="49"/>
      <c r="G224" s="37">
        <v>1</v>
      </c>
      <c r="H224" s="37">
        <v>1777.44</v>
      </c>
      <c r="I224" s="53">
        <f t="shared" si="11"/>
        <v>1777.44</v>
      </c>
      <c r="J224" t="s">
        <v>379</v>
      </c>
    </row>
    <row r="225" spans="1:11" ht="15.6" x14ac:dyDescent="0.3">
      <c r="A225" s="38"/>
      <c r="B225" s="75" t="s">
        <v>334</v>
      </c>
      <c r="C225" s="38"/>
      <c r="D225" s="38"/>
      <c r="E225" s="38"/>
      <c r="F225" s="49"/>
      <c r="G225" s="37">
        <v>16</v>
      </c>
      <c r="H225" s="37">
        <v>150</v>
      </c>
      <c r="I225" s="53">
        <f t="shared" si="11"/>
        <v>2400</v>
      </c>
      <c r="J225" t="s">
        <v>379</v>
      </c>
    </row>
    <row r="226" spans="1:11" ht="15.6" x14ac:dyDescent="0.3">
      <c r="A226" s="38"/>
      <c r="B226" s="75" t="s">
        <v>335</v>
      </c>
      <c r="C226" s="38"/>
      <c r="D226" s="38"/>
      <c r="E226" s="38"/>
      <c r="F226" s="49"/>
      <c r="G226" s="37">
        <v>40</v>
      </c>
      <c r="H226" s="37">
        <v>42.35</v>
      </c>
      <c r="I226" s="53">
        <f t="shared" si="11"/>
        <v>1694</v>
      </c>
      <c r="J226" t="s">
        <v>379</v>
      </c>
    </row>
    <row r="227" spans="1:11" ht="15.6" x14ac:dyDescent="0.3">
      <c r="A227" s="38"/>
      <c r="B227" s="75" t="s">
        <v>336</v>
      </c>
      <c r="C227" s="38"/>
      <c r="D227" s="38"/>
      <c r="E227" s="38"/>
      <c r="F227" s="49"/>
      <c r="G227" s="37">
        <v>1</v>
      </c>
      <c r="H227" s="37">
        <v>5154</v>
      </c>
      <c r="I227" s="53">
        <f t="shared" si="11"/>
        <v>5154</v>
      </c>
      <c r="J227" t="s">
        <v>379</v>
      </c>
    </row>
    <row r="228" spans="1:11" ht="15.6" x14ac:dyDescent="0.3">
      <c r="A228" s="38"/>
      <c r="B228" s="75" t="s">
        <v>337</v>
      </c>
      <c r="C228" s="38"/>
      <c r="D228" s="38"/>
      <c r="E228" s="38"/>
      <c r="F228" s="49" t="s">
        <v>12</v>
      </c>
      <c r="G228" s="37">
        <v>4</v>
      </c>
      <c r="H228" s="37">
        <v>944.22</v>
      </c>
      <c r="I228" s="53">
        <f t="shared" si="11"/>
        <v>3776.88</v>
      </c>
      <c r="J228" t="s">
        <v>379</v>
      </c>
    </row>
    <row r="229" spans="1:11" x14ac:dyDescent="0.3">
      <c r="A229" s="38"/>
      <c r="B229" s="75" t="s">
        <v>348</v>
      </c>
      <c r="C229" s="38"/>
      <c r="D229" s="38"/>
      <c r="E229" s="38"/>
      <c r="F229" s="38"/>
      <c r="G229" s="37">
        <v>2</v>
      </c>
      <c r="H229" s="37">
        <v>4035.81</v>
      </c>
      <c r="I229" s="53">
        <f t="shared" si="11"/>
        <v>8071.62</v>
      </c>
      <c r="J229" t="s">
        <v>379</v>
      </c>
    </row>
    <row r="230" spans="1:11" x14ac:dyDescent="0.3">
      <c r="A230" s="38"/>
      <c r="B230" s="75" t="s">
        <v>349</v>
      </c>
      <c r="C230" s="38"/>
      <c r="D230" s="38"/>
      <c r="E230" s="38"/>
      <c r="F230" s="38"/>
      <c r="G230" s="37">
        <v>1</v>
      </c>
      <c r="H230" s="37">
        <v>1362.5</v>
      </c>
      <c r="I230" s="53">
        <f t="shared" si="11"/>
        <v>1362.5</v>
      </c>
      <c r="J230" t="s">
        <v>379</v>
      </c>
    </row>
    <row r="231" spans="1:11" x14ac:dyDescent="0.3">
      <c r="A231" s="38"/>
      <c r="B231" s="75" t="s">
        <v>356</v>
      </c>
      <c r="C231" s="38"/>
      <c r="D231" s="38"/>
      <c r="E231" s="38"/>
      <c r="F231" s="57"/>
      <c r="G231" s="37">
        <v>14</v>
      </c>
      <c r="H231" s="37">
        <v>250</v>
      </c>
      <c r="I231" s="53">
        <f t="shared" si="11"/>
        <v>3500</v>
      </c>
      <c r="J231" t="s">
        <v>379</v>
      </c>
    </row>
    <row r="232" spans="1:11" ht="28.2" x14ac:dyDescent="0.3">
      <c r="A232" s="38"/>
      <c r="B232" s="75" t="s">
        <v>357</v>
      </c>
      <c r="C232" s="38"/>
      <c r="D232" s="38"/>
      <c r="E232" s="38"/>
      <c r="F232" s="57"/>
      <c r="G232" s="37">
        <v>14</v>
      </c>
      <c r="H232" s="37">
        <v>142.86000000000001</v>
      </c>
      <c r="I232" s="53">
        <f t="shared" si="11"/>
        <v>2000.0400000000002</v>
      </c>
      <c r="J232" t="s">
        <v>379</v>
      </c>
    </row>
    <row r="233" spans="1:11" x14ac:dyDescent="0.3">
      <c r="A233" s="38"/>
      <c r="B233" s="75" t="s">
        <v>358</v>
      </c>
      <c r="C233" s="38"/>
      <c r="D233" s="38"/>
      <c r="E233" s="38"/>
      <c r="F233" s="57"/>
      <c r="G233" s="37">
        <v>12</v>
      </c>
      <c r="H233" s="37">
        <v>99.75</v>
      </c>
      <c r="I233" s="53">
        <f t="shared" si="11"/>
        <v>1197</v>
      </c>
      <c r="J233" t="s">
        <v>379</v>
      </c>
    </row>
    <row r="234" spans="1:11" x14ac:dyDescent="0.3">
      <c r="A234" s="38"/>
      <c r="B234" s="75" t="s">
        <v>359</v>
      </c>
      <c r="C234" s="38"/>
      <c r="D234" s="38"/>
      <c r="E234" s="38"/>
      <c r="F234" s="57"/>
      <c r="G234" s="37">
        <v>1</v>
      </c>
      <c r="H234" s="37">
        <v>381</v>
      </c>
      <c r="I234" s="53">
        <f t="shared" si="11"/>
        <v>381</v>
      </c>
      <c r="J234" t="s">
        <v>379</v>
      </c>
    </row>
    <row r="235" spans="1:11" x14ac:dyDescent="0.3">
      <c r="A235" s="38"/>
      <c r="B235" s="75" t="s">
        <v>360</v>
      </c>
      <c r="C235" s="38"/>
      <c r="D235" s="38"/>
      <c r="E235" s="38"/>
      <c r="F235" s="57"/>
      <c r="G235" s="37">
        <v>10</v>
      </c>
      <c r="H235" s="37">
        <v>54</v>
      </c>
      <c r="I235" s="53">
        <f t="shared" si="11"/>
        <v>540</v>
      </c>
      <c r="J235" t="s">
        <v>379</v>
      </c>
    </row>
    <row r="236" spans="1:11" x14ac:dyDescent="0.3">
      <c r="A236" s="38"/>
      <c r="B236" s="105" t="s">
        <v>390</v>
      </c>
      <c r="C236" s="102"/>
      <c r="D236" s="102"/>
      <c r="E236" s="102"/>
      <c r="F236" s="106"/>
      <c r="G236" s="103"/>
      <c r="H236" s="103"/>
      <c r="I236" s="101">
        <v>15018</v>
      </c>
      <c r="J236" s="104" t="s">
        <v>379</v>
      </c>
    </row>
    <row r="237" spans="1:11" x14ac:dyDescent="0.3">
      <c r="A237" s="38"/>
      <c r="B237" s="105" t="s">
        <v>391</v>
      </c>
      <c r="C237" s="102"/>
      <c r="D237" s="102"/>
      <c r="E237" s="102"/>
      <c r="F237" s="106"/>
      <c r="G237" s="103"/>
      <c r="H237" s="103"/>
      <c r="I237" s="101">
        <v>10889.85</v>
      </c>
      <c r="J237" s="104" t="s">
        <v>379</v>
      </c>
    </row>
    <row r="238" spans="1:11" x14ac:dyDescent="0.3">
      <c r="A238" s="38"/>
      <c r="B238" s="105" t="s">
        <v>392</v>
      </c>
      <c r="C238" s="102"/>
      <c r="D238" s="102"/>
      <c r="E238" s="102"/>
      <c r="F238" s="106"/>
      <c r="G238" s="103"/>
      <c r="H238" s="103"/>
      <c r="I238" s="101">
        <v>13034.06</v>
      </c>
      <c r="J238" s="104" t="s">
        <v>379</v>
      </c>
    </row>
    <row r="239" spans="1:11" x14ac:dyDescent="0.3">
      <c r="A239" s="38"/>
      <c r="B239" s="105" t="s">
        <v>393</v>
      </c>
      <c r="C239" s="102"/>
      <c r="D239" s="102"/>
      <c r="E239" s="102"/>
      <c r="F239" s="106"/>
      <c r="G239" s="103"/>
      <c r="H239" s="103"/>
      <c r="I239" s="101">
        <v>6730</v>
      </c>
      <c r="J239" s="104" t="s">
        <v>379</v>
      </c>
    </row>
    <row r="240" spans="1:11" ht="28.2" x14ac:dyDescent="0.3">
      <c r="A240" s="38"/>
      <c r="B240" s="75" t="s">
        <v>361</v>
      </c>
      <c r="C240" s="38"/>
      <c r="D240" s="38"/>
      <c r="E240" s="38"/>
      <c r="F240" s="57"/>
      <c r="G240" s="37">
        <v>4</v>
      </c>
      <c r="H240" s="37">
        <v>533.5</v>
      </c>
      <c r="I240" s="91">
        <f t="shared" si="11"/>
        <v>2134</v>
      </c>
      <c r="J240" s="89" t="s">
        <v>379</v>
      </c>
      <c r="K240" s="97">
        <f>SUM(I218:I240)</f>
        <v>164808.78</v>
      </c>
    </row>
    <row r="241" spans="1:11" x14ac:dyDescent="0.3">
      <c r="A241" s="94"/>
      <c r="B241" s="75"/>
      <c r="C241" s="38"/>
      <c r="D241" s="38"/>
      <c r="E241" s="38"/>
      <c r="F241" s="57"/>
      <c r="G241" s="37"/>
      <c r="H241" s="37"/>
      <c r="I241" s="95"/>
      <c r="J241" s="96"/>
      <c r="K241" s="96"/>
    </row>
    <row r="242" spans="1:11" x14ac:dyDescent="0.3">
      <c r="A242" s="38"/>
      <c r="B242" s="41" t="s">
        <v>216</v>
      </c>
      <c r="C242" s="38"/>
      <c r="D242" s="38"/>
      <c r="E242" s="38"/>
      <c r="F242" s="38"/>
      <c r="G242" s="45">
        <v>1</v>
      </c>
      <c r="H242" s="37">
        <v>27</v>
      </c>
      <c r="I242" s="107">
        <f t="shared" ref="I242" si="12">+G242*H242</f>
        <v>27</v>
      </c>
      <c r="J242" s="108" t="s">
        <v>394</v>
      </c>
      <c r="K242" s="96"/>
    </row>
    <row r="243" spans="1:11" x14ac:dyDescent="0.3">
      <c r="A243" s="38"/>
      <c r="B243" s="118" t="s">
        <v>217</v>
      </c>
      <c r="C243" s="113"/>
      <c r="D243" s="113"/>
      <c r="E243" s="113"/>
      <c r="F243" s="113"/>
      <c r="G243" s="119">
        <v>15</v>
      </c>
      <c r="H243" s="115">
        <v>535.5</v>
      </c>
      <c r="I243" s="122">
        <f>+G243*H243+2509.02</f>
        <v>10541.52</v>
      </c>
      <c r="J243" s="98" t="s">
        <v>394</v>
      </c>
      <c r="K243" s="96"/>
    </row>
    <row r="244" spans="1:11" x14ac:dyDescent="0.3">
      <c r="A244" s="38"/>
      <c r="B244" s="41" t="s">
        <v>218</v>
      </c>
      <c r="C244" s="38"/>
      <c r="D244" s="38"/>
      <c r="E244" s="38"/>
      <c r="F244" s="38"/>
      <c r="G244" s="45">
        <v>12</v>
      </c>
      <c r="H244" s="37">
        <v>775.5</v>
      </c>
      <c r="I244" s="107">
        <f t="shared" ref="I244:I245" si="13">+G244*H244</f>
        <v>9306</v>
      </c>
      <c r="J244" s="108" t="s">
        <v>394</v>
      </c>
      <c r="K244" s="96"/>
    </row>
    <row r="245" spans="1:11" x14ac:dyDescent="0.3">
      <c r="A245" s="38"/>
      <c r="B245" s="41" t="s">
        <v>219</v>
      </c>
      <c r="C245" s="38"/>
      <c r="D245" s="38"/>
      <c r="E245" s="38"/>
      <c r="F245" s="38"/>
      <c r="G245" s="45">
        <v>5</v>
      </c>
      <c r="H245" s="37">
        <v>714</v>
      </c>
      <c r="I245" s="107">
        <f t="shared" si="13"/>
        <v>3570</v>
      </c>
      <c r="J245" s="108" t="s">
        <v>394</v>
      </c>
      <c r="K245" s="96"/>
    </row>
    <row r="246" spans="1:11" x14ac:dyDescent="0.3">
      <c r="A246" s="38"/>
      <c r="B246" s="118" t="s">
        <v>220</v>
      </c>
      <c r="C246" s="113"/>
      <c r="D246" s="113"/>
      <c r="E246" s="113"/>
      <c r="F246" s="113"/>
      <c r="G246" s="120">
        <v>5</v>
      </c>
      <c r="H246" s="121">
        <v>654.52</v>
      </c>
      <c r="I246" s="122">
        <f>+G246*H246</f>
        <v>3272.6</v>
      </c>
      <c r="J246" s="98" t="s">
        <v>394</v>
      </c>
      <c r="K246" s="96"/>
    </row>
    <row r="247" spans="1:11" x14ac:dyDescent="0.3">
      <c r="A247" s="38"/>
      <c r="B247" s="41" t="s">
        <v>221</v>
      </c>
      <c r="C247" s="38"/>
      <c r="D247" s="38"/>
      <c r="E247" s="38"/>
      <c r="F247" s="38"/>
      <c r="G247" s="45">
        <v>5</v>
      </c>
      <c r="H247" s="37">
        <v>1267</v>
      </c>
      <c r="I247" s="107">
        <f t="shared" ref="I247:I255" si="14">+G247*H247</f>
        <v>6335</v>
      </c>
      <c r="J247" s="108" t="s">
        <v>394</v>
      </c>
      <c r="K247" s="96"/>
    </row>
    <row r="248" spans="1:11" x14ac:dyDescent="0.3">
      <c r="A248" s="38"/>
      <c r="B248" s="41" t="s">
        <v>222</v>
      </c>
      <c r="C248" s="38"/>
      <c r="D248" s="38"/>
      <c r="E248" s="38"/>
      <c r="F248" s="38"/>
      <c r="G248" s="45">
        <v>1</v>
      </c>
      <c r="H248" s="37">
        <v>712</v>
      </c>
      <c r="I248" s="107">
        <f t="shared" si="14"/>
        <v>712</v>
      </c>
      <c r="J248" s="108" t="s">
        <v>394</v>
      </c>
      <c r="K248" s="96"/>
    </row>
    <row r="249" spans="1:11" x14ac:dyDescent="0.3">
      <c r="A249" s="38"/>
      <c r="B249" s="41" t="s">
        <v>223</v>
      </c>
      <c r="C249" s="38"/>
      <c r="D249" s="38"/>
      <c r="E249" s="38"/>
      <c r="F249" s="38"/>
      <c r="G249" s="45">
        <v>1</v>
      </c>
      <c r="H249" s="37">
        <v>862.5</v>
      </c>
      <c r="I249" s="107">
        <f t="shared" si="14"/>
        <v>862.5</v>
      </c>
      <c r="J249" s="108" t="s">
        <v>394</v>
      </c>
      <c r="K249" s="96"/>
    </row>
    <row r="250" spans="1:11" x14ac:dyDescent="0.3">
      <c r="A250" s="38"/>
      <c r="B250" s="41" t="s">
        <v>224</v>
      </c>
      <c r="C250" s="38"/>
      <c r="D250" s="38"/>
      <c r="E250" s="38"/>
      <c r="F250" s="38"/>
      <c r="G250" s="45">
        <v>1</v>
      </c>
      <c r="H250" s="37">
        <v>357.5</v>
      </c>
      <c r="I250" s="107">
        <f t="shared" si="14"/>
        <v>357.5</v>
      </c>
      <c r="J250" s="108" t="s">
        <v>394</v>
      </c>
      <c r="K250" s="96"/>
    </row>
    <row r="251" spans="1:11" x14ac:dyDescent="0.3">
      <c r="A251" s="38"/>
      <c r="B251" s="41" t="s">
        <v>228</v>
      </c>
      <c r="C251" s="38"/>
      <c r="D251" s="38"/>
      <c r="E251" s="38"/>
      <c r="F251" s="38"/>
      <c r="G251" s="45">
        <v>11</v>
      </c>
      <c r="H251" s="37">
        <v>73.5</v>
      </c>
      <c r="I251" s="107">
        <f t="shared" si="14"/>
        <v>808.5</v>
      </c>
      <c r="J251" s="108" t="s">
        <v>394</v>
      </c>
      <c r="K251" s="96"/>
    </row>
    <row r="252" spans="1:11" x14ac:dyDescent="0.3">
      <c r="A252" s="38"/>
      <c r="B252" s="41" t="s">
        <v>229</v>
      </c>
      <c r="C252" s="38"/>
      <c r="D252" s="38"/>
      <c r="E252" s="38"/>
      <c r="F252" s="38"/>
      <c r="G252" s="45">
        <v>6</v>
      </c>
      <c r="H252" s="37">
        <v>74</v>
      </c>
      <c r="I252" s="107">
        <f t="shared" si="14"/>
        <v>444</v>
      </c>
      <c r="J252" s="108" t="s">
        <v>394</v>
      </c>
      <c r="K252" s="96"/>
    </row>
    <row r="253" spans="1:11" x14ac:dyDescent="0.3">
      <c r="A253" s="38"/>
      <c r="B253" s="41" t="s">
        <v>232</v>
      </c>
      <c r="C253" s="38"/>
      <c r="D253" s="38"/>
      <c r="E253" s="38"/>
      <c r="F253" s="38"/>
      <c r="G253" s="45">
        <v>1</v>
      </c>
      <c r="H253" s="37">
        <v>60</v>
      </c>
      <c r="I253" s="107">
        <f t="shared" si="14"/>
        <v>60</v>
      </c>
      <c r="J253" s="108" t="s">
        <v>394</v>
      </c>
      <c r="K253" s="96"/>
    </row>
    <row r="254" spans="1:11" x14ac:dyDescent="0.3">
      <c r="A254" s="38"/>
      <c r="B254" s="41" t="s">
        <v>234</v>
      </c>
      <c r="C254" s="38"/>
      <c r="D254" s="38"/>
      <c r="E254" s="38"/>
      <c r="F254" s="38"/>
      <c r="G254" s="45">
        <v>1</v>
      </c>
      <c r="H254" s="37">
        <v>78.5</v>
      </c>
      <c r="I254" s="107">
        <f t="shared" si="14"/>
        <v>78.5</v>
      </c>
      <c r="J254" s="108" t="s">
        <v>394</v>
      </c>
      <c r="K254" s="96"/>
    </row>
    <row r="255" spans="1:11" x14ac:dyDescent="0.3">
      <c r="A255" s="38"/>
      <c r="B255" s="109" t="s">
        <v>351</v>
      </c>
      <c r="C255" s="38"/>
      <c r="D255" s="38"/>
      <c r="E255" s="38"/>
      <c r="F255" s="38"/>
      <c r="G255" s="37">
        <v>50</v>
      </c>
      <c r="H255" s="37">
        <v>93.94</v>
      </c>
      <c r="I255" s="110">
        <f t="shared" si="14"/>
        <v>4697</v>
      </c>
      <c r="J255" s="111" t="s">
        <v>394</v>
      </c>
      <c r="K255" s="97">
        <f>SUM(I242:I255)</f>
        <v>41072.119999999995</v>
      </c>
    </row>
    <row r="256" spans="1:11" x14ac:dyDescent="0.3">
      <c r="A256" s="94"/>
      <c r="B256" s="75"/>
      <c r="C256" s="38"/>
      <c r="D256" s="38"/>
      <c r="E256" s="38"/>
      <c r="F256" s="57"/>
      <c r="G256" s="37"/>
      <c r="H256" s="37"/>
      <c r="I256" s="95"/>
      <c r="J256" s="96"/>
      <c r="K256" s="96"/>
    </row>
    <row r="257" spans="1:11" ht="15.6" x14ac:dyDescent="0.3">
      <c r="A257" s="36"/>
      <c r="B257" s="7" t="s">
        <v>20</v>
      </c>
      <c r="C257" s="7">
        <v>86</v>
      </c>
      <c r="D257" s="7">
        <v>25.29</v>
      </c>
      <c r="E257" s="8">
        <v>2175</v>
      </c>
      <c r="F257" s="9"/>
      <c r="G257" s="10">
        <v>0</v>
      </c>
      <c r="H257" s="11">
        <v>0</v>
      </c>
      <c r="I257" s="12">
        <f t="shared" ref="I257:I266" si="15">+G257*H257</f>
        <v>0</v>
      </c>
      <c r="K257" s="48">
        <f>SUM(K8:K255)</f>
        <v>3485235.69</v>
      </c>
    </row>
    <row r="258" spans="1:11" ht="15.6" x14ac:dyDescent="0.3">
      <c r="A258" s="36"/>
      <c r="B258" s="7" t="s">
        <v>21</v>
      </c>
      <c r="C258" s="7">
        <v>48</v>
      </c>
      <c r="D258" s="7">
        <v>49.49</v>
      </c>
      <c r="E258" s="8">
        <v>2375</v>
      </c>
      <c r="F258" s="9"/>
      <c r="G258" s="10">
        <v>0</v>
      </c>
      <c r="H258" s="11">
        <v>0</v>
      </c>
      <c r="I258" s="12">
        <f t="shared" si="15"/>
        <v>0</v>
      </c>
    </row>
    <row r="259" spans="1:11" ht="15.6" x14ac:dyDescent="0.3">
      <c r="A259" s="36"/>
      <c r="B259" s="7" t="s">
        <v>22</v>
      </c>
      <c r="C259" s="7">
        <v>30</v>
      </c>
      <c r="D259" s="7">
        <v>57.74</v>
      </c>
      <c r="E259" s="8">
        <v>1732</v>
      </c>
      <c r="F259" s="9"/>
      <c r="G259" s="10">
        <v>0</v>
      </c>
      <c r="H259" s="11">
        <v>0</v>
      </c>
      <c r="I259" s="12">
        <f t="shared" si="15"/>
        <v>0</v>
      </c>
    </row>
    <row r="260" spans="1:11" ht="15.6" x14ac:dyDescent="0.3">
      <c r="A260" s="36"/>
      <c r="B260" s="7" t="s">
        <v>23</v>
      </c>
      <c r="C260" s="7">
        <v>24</v>
      </c>
      <c r="D260" s="7">
        <v>637.99</v>
      </c>
      <c r="E260" s="8">
        <v>15312</v>
      </c>
      <c r="F260" s="9"/>
      <c r="G260" s="10">
        <v>0</v>
      </c>
      <c r="H260" s="11">
        <v>0</v>
      </c>
      <c r="I260" s="12">
        <f t="shared" si="15"/>
        <v>0</v>
      </c>
    </row>
    <row r="261" spans="1:11" ht="15.6" x14ac:dyDescent="0.3">
      <c r="A261" s="36"/>
      <c r="B261" s="7" t="s">
        <v>24</v>
      </c>
      <c r="C261" s="7">
        <v>24</v>
      </c>
      <c r="D261" s="7">
        <v>128.65</v>
      </c>
      <c r="E261" s="8">
        <v>3087</v>
      </c>
      <c r="F261" s="9"/>
      <c r="G261" s="10">
        <v>0</v>
      </c>
      <c r="H261" s="11">
        <v>0</v>
      </c>
      <c r="I261" s="12">
        <f t="shared" si="15"/>
        <v>0</v>
      </c>
    </row>
    <row r="262" spans="1:11" ht="15.6" x14ac:dyDescent="0.3">
      <c r="A262" s="36"/>
      <c r="B262" s="7" t="s">
        <v>25</v>
      </c>
      <c r="C262" s="7">
        <v>12</v>
      </c>
      <c r="D262" s="7">
        <v>274.99</v>
      </c>
      <c r="E262" s="8">
        <v>3300</v>
      </c>
      <c r="F262" s="9"/>
      <c r="G262" s="10">
        <v>0</v>
      </c>
      <c r="H262" s="11">
        <v>0</v>
      </c>
      <c r="I262" s="12">
        <f t="shared" si="15"/>
        <v>0</v>
      </c>
    </row>
    <row r="263" spans="1:11" ht="15.6" x14ac:dyDescent="0.3">
      <c r="A263" s="36"/>
      <c r="B263" s="7" t="s">
        <v>26</v>
      </c>
      <c r="C263" s="7">
        <v>6</v>
      </c>
      <c r="D263" s="7">
        <v>250.79</v>
      </c>
      <c r="E263" s="8">
        <v>1505</v>
      </c>
      <c r="F263" s="9"/>
      <c r="G263" s="10">
        <v>0</v>
      </c>
      <c r="H263" s="11">
        <v>0</v>
      </c>
      <c r="I263" s="12">
        <f t="shared" si="15"/>
        <v>0</v>
      </c>
    </row>
    <row r="264" spans="1:11" ht="15.6" x14ac:dyDescent="0.3">
      <c r="A264" s="70"/>
      <c r="B264" s="7" t="s">
        <v>27</v>
      </c>
      <c r="C264" s="7">
        <v>6</v>
      </c>
      <c r="D264" s="7">
        <v>2396</v>
      </c>
      <c r="E264" s="8">
        <v>14381</v>
      </c>
      <c r="F264" s="9"/>
      <c r="G264" s="10">
        <v>0</v>
      </c>
      <c r="H264" s="11">
        <v>0</v>
      </c>
      <c r="I264" s="12">
        <f t="shared" si="15"/>
        <v>0</v>
      </c>
    </row>
    <row r="265" spans="1:11" ht="15.6" x14ac:dyDescent="0.3">
      <c r="A265" s="70"/>
      <c r="B265" s="7" t="s">
        <v>28</v>
      </c>
      <c r="C265" s="7">
        <v>3</v>
      </c>
      <c r="D265" s="7">
        <v>1922.8</v>
      </c>
      <c r="E265" s="8">
        <v>5769</v>
      </c>
      <c r="F265" s="9"/>
      <c r="G265" s="10">
        <v>0</v>
      </c>
      <c r="H265" s="11">
        <v>0</v>
      </c>
      <c r="I265" s="12">
        <f t="shared" si="15"/>
        <v>0</v>
      </c>
    </row>
    <row r="266" spans="1:11" ht="15.6" x14ac:dyDescent="0.3">
      <c r="A266" s="70"/>
      <c r="B266" s="73" t="s">
        <v>29</v>
      </c>
      <c r="C266" s="7">
        <v>2</v>
      </c>
      <c r="D266" s="7">
        <v>2196.6999999999998</v>
      </c>
      <c r="E266" s="8">
        <v>4393</v>
      </c>
      <c r="F266" s="9"/>
      <c r="G266" s="10">
        <v>0</v>
      </c>
      <c r="H266" s="11">
        <v>0</v>
      </c>
      <c r="I266" s="12">
        <f t="shared" si="15"/>
        <v>0</v>
      </c>
    </row>
    <row r="267" spans="1:11" ht="15.6" x14ac:dyDescent="0.3">
      <c r="A267" s="70"/>
      <c r="B267" s="74"/>
      <c r="C267" s="7"/>
      <c r="D267" s="7"/>
      <c r="E267" s="8">
        <f>C267*D267</f>
        <v>0</v>
      </c>
      <c r="F267" s="9"/>
      <c r="G267" s="16"/>
      <c r="H267" s="17"/>
      <c r="I267" s="18"/>
    </row>
    <row r="268" spans="1:11" ht="15.6" x14ac:dyDescent="0.3">
      <c r="A268" s="70"/>
      <c r="B268" s="73" t="s">
        <v>30</v>
      </c>
      <c r="C268" s="7">
        <v>64</v>
      </c>
      <c r="D268" s="7">
        <v>27.49</v>
      </c>
      <c r="E268" s="8">
        <v>1759</v>
      </c>
      <c r="F268" s="9"/>
      <c r="G268" s="10">
        <v>0</v>
      </c>
      <c r="H268" s="11">
        <v>0</v>
      </c>
      <c r="I268" s="12">
        <f>+G268*H268</f>
        <v>0</v>
      </c>
    </row>
    <row r="269" spans="1:11" ht="15.6" x14ac:dyDescent="0.3">
      <c r="A269" s="70"/>
      <c r="B269" s="73" t="s">
        <v>35</v>
      </c>
      <c r="C269" s="7">
        <v>600</v>
      </c>
      <c r="D269" s="7">
        <v>77.36</v>
      </c>
      <c r="E269" s="8">
        <f>C269*D269</f>
        <v>46416</v>
      </c>
      <c r="F269" s="9"/>
      <c r="G269" s="10">
        <v>0</v>
      </c>
      <c r="H269" s="11">
        <v>0</v>
      </c>
      <c r="I269" s="12">
        <f>+H269*G269</f>
        <v>0</v>
      </c>
    </row>
    <row r="270" spans="1:11" ht="15.6" x14ac:dyDescent="0.3">
      <c r="A270" s="70"/>
      <c r="B270" s="7" t="s">
        <v>36</v>
      </c>
      <c r="C270" s="7">
        <v>780</v>
      </c>
      <c r="D270" s="7">
        <v>131.47999999999999</v>
      </c>
      <c r="E270" s="8">
        <v>102554</v>
      </c>
      <c r="F270" s="9"/>
      <c r="G270" s="10">
        <v>0</v>
      </c>
      <c r="H270" s="11">
        <v>0</v>
      </c>
      <c r="I270" s="12">
        <f>+H270*G270</f>
        <v>0</v>
      </c>
    </row>
    <row r="271" spans="1:11" ht="15.6" x14ac:dyDescent="0.3">
      <c r="A271" s="70"/>
      <c r="B271" s="73" t="s">
        <v>37</v>
      </c>
      <c r="C271" s="7">
        <v>780</v>
      </c>
      <c r="D271" s="7">
        <v>96.18</v>
      </c>
      <c r="E271" s="8">
        <v>75020</v>
      </c>
      <c r="F271" s="9"/>
      <c r="G271" s="10">
        <v>0</v>
      </c>
      <c r="H271" s="11">
        <v>0</v>
      </c>
      <c r="I271" s="12">
        <f>+H271*G271</f>
        <v>0</v>
      </c>
    </row>
    <row r="272" spans="1:11" ht="15.6" x14ac:dyDescent="0.3">
      <c r="A272" s="70"/>
      <c r="B272" s="73" t="s">
        <v>38</v>
      </c>
      <c r="C272" s="7">
        <v>1800</v>
      </c>
      <c r="D272" s="7">
        <v>9.75</v>
      </c>
      <c r="E272" s="8">
        <f t="shared" ref="E272:E303" si="16">C272*D272</f>
        <v>17550</v>
      </c>
      <c r="F272" s="9"/>
      <c r="G272" s="10">
        <v>0</v>
      </c>
      <c r="H272" s="11">
        <v>0</v>
      </c>
      <c r="I272" s="12">
        <f>+H272*G272</f>
        <v>0</v>
      </c>
    </row>
    <row r="273" spans="1:9" ht="15.6" x14ac:dyDescent="0.3">
      <c r="A273" s="70"/>
      <c r="B273" s="73"/>
      <c r="C273" s="7"/>
      <c r="D273" s="7"/>
      <c r="E273" s="8">
        <f t="shared" si="16"/>
        <v>0</v>
      </c>
      <c r="F273" s="9"/>
      <c r="G273" s="16"/>
      <c r="H273" s="17"/>
      <c r="I273" s="18"/>
    </row>
    <row r="274" spans="1:9" ht="15.6" x14ac:dyDescent="0.3">
      <c r="A274" s="70"/>
      <c r="B274" s="74"/>
      <c r="C274" s="7"/>
      <c r="D274" s="7"/>
      <c r="E274" s="8">
        <f t="shared" si="16"/>
        <v>0</v>
      </c>
      <c r="F274" s="9"/>
      <c r="G274" s="16"/>
      <c r="H274" s="17"/>
      <c r="I274" s="18"/>
    </row>
    <row r="275" spans="1:9" ht="15.6" x14ac:dyDescent="0.3">
      <c r="A275" s="70"/>
      <c r="B275" s="73" t="s">
        <v>42</v>
      </c>
      <c r="C275" s="7">
        <v>24</v>
      </c>
      <c r="D275" s="7">
        <v>2498</v>
      </c>
      <c r="E275" s="8">
        <f t="shared" si="16"/>
        <v>59952</v>
      </c>
      <c r="F275" s="9"/>
      <c r="G275" s="10">
        <v>0</v>
      </c>
      <c r="H275" s="11">
        <v>0</v>
      </c>
      <c r="I275" s="12">
        <f t="shared" ref="I275:I281" si="17">+G275*H275</f>
        <v>0</v>
      </c>
    </row>
    <row r="276" spans="1:9" ht="15.6" x14ac:dyDescent="0.3">
      <c r="A276" s="70"/>
      <c r="B276" s="73" t="s">
        <v>43</v>
      </c>
      <c r="C276" s="7">
        <v>24</v>
      </c>
      <c r="D276" s="7">
        <v>2546</v>
      </c>
      <c r="E276" s="8">
        <f t="shared" si="16"/>
        <v>61104</v>
      </c>
      <c r="F276" s="9"/>
      <c r="G276" s="10">
        <v>0</v>
      </c>
      <c r="H276" s="11">
        <v>0</v>
      </c>
      <c r="I276" s="12">
        <f t="shared" si="17"/>
        <v>0</v>
      </c>
    </row>
    <row r="277" spans="1:9" ht="15.6" x14ac:dyDescent="0.3">
      <c r="A277" s="70"/>
      <c r="B277" s="73" t="s">
        <v>44</v>
      </c>
      <c r="C277" s="7">
        <v>24</v>
      </c>
      <c r="D277" s="7">
        <v>2456</v>
      </c>
      <c r="E277" s="8">
        <f t="shared" si="16"/>
        <v>58944</v>
      </c>
      <c r="F277" s="9"/>
      <c r="G277" s="10">
        <v>0</v>
      </c>
      <c r="H277" s="11">
        <v>0</v>
      </c>
      <c r="I277" s="12">
        <f t="shared" si="17"/>
        <v>0</v>
      </c>
    </row>
    <row r="278" spans="1:9" ht="15.6" x14ac:dyDescent="0.3">
      <c r="A278" s="70"/>
      <c r="B278" s="73" t="s">
        <v>45</v>
      </c>
      <c r="C278" s="7">
        <v>8</v>
      </c>
      <c r="D278" s="7">
        <v>4462</v>
      </c>
      <c r="E278" s="8">
        <f t="shared" si="16"/>
        <v>35696</v>
      </c>
      <c r="F278" s="9"/>
      <c r="G278" s="10">
        <v>0</v>
      </c>
      <c r="H278" s="11">
        <v>0</v>
      </c>
      <c r="I278" s="12">
        <f t="shared" si="17"/>
        <v>0</v>
      </c>
    </row>
    <row r="279" spans="1:9" ht="15.6" x14ac:dyDescent="0.3">
      <c r="A279" s="70"/>
      <c r="B279" s="73" t="s">
        <v>46</v>
      </c>
      <c r="C279" s="7">
        <v>8</v>
      </c>
      <c r="D279" s="7">
        <v>3238</v>
      </c>
      <c r="E279" s="8">
        <f t="shared" si="16"/>
        <v>25904</v>
      </c>
      <c r="F279" s="9"/>
      <c r="G279" s="10">
        <v>0</v>
      </c>
      <c r="H279" s="11">
        <v>0</v>
      </c>
      <c r="I279" s="12">
        <f t="shared" si="17"/>
        <v>0</v>
      </c>
    </row>
    <row r="280" spans="1:9" ht="15.6" x14ac:dyDescent="0.3">
      <c r="A280" s="70"/>
      <c r="B280" s="73" t="s">
        <v>47</v>
      </c>
      <c r="C280" s="7">
        <v>8</v>
      </c>
      <c r="D280" s="7">
        <v>3017</v>
      </c>
      <c r="E280" s="8">
        <f t="shared" si="16"/>
        <v>24136</v>
      </c>
      <c r="F280" s="9"/>
      <c r="G280" s="10">
        <v>0</v>
      </c>
      <c r="H280" s="11">
        <v>0</v>
      </c>
      <c r="I280" s="12">
        <f t="shared" si="17"/>
        <v>0</v>
      </c>
    </row>
    <row r="281" spans="1:9" ht="15.6" x14ac:dyDescent="0.3">
      <c r="A281" s="70"/>
      <c r="B281" s="73" t="s">
        <v>48</v>
      </c>
      <c r="C281" s="7">
        <v>3</v>
      </c>
      <c r="D281" s="7">
        <v>3199</v>
      </c>
      <c r="E281" s="8">
        <f t="shared" si="16"/>
        <v>9597</v>
      </c>
      <c r="F281" s="9"/>
      <c r="G281" s="10">
        <v>0</v>
      </c>
      <c r="H281" s="11">
        <v>0</v>
      </c>
      <c r="I281" s="12">
        <f t="shared" si="17"/>
        <v>0</v>
      </c>
    </row>
    <row r="282" spans="1:9" ht="15.6" x14ac:dyDescent="0.3">
      <c r="A282" s="70"/>
      <c r="B282" s="74"/>
      <c r="C282" s="7"/>
      <c r="D282" s="7"/>
      <c r="E282" s="8">
        <f t="shared" si="16"/>
        <v>0</v>
      </c>
      <c r="F282" s="9"/>
      <c r="G282" s="16"/>
      <c r="H282" s="17"/>
      <c r="I282" s="18"/>
    </row>
    <row r="283" spans="1:9" ht="15.6" x14ac:dyDescent="0.3">
      <c r="A283" s="70"/>
      <c r="B283" s="73"/>
      <c r="C283" s="7"/>
      <c r="D283" s="7"/>
      <c r="E283" s="8">
        <f t="shared" si="16"/>
        <v>0</v>
      </c>
      <c r="F283" s="9"/>
      <c r="G283" s="16"/>
      <c r="H283" s="17"/>
      <c r="I283" s="18"/>
    </row>
    <row r="284" spans="1:9" ht="15.6" x14ac:dyDescent="0.3">
      <c r="A284" s="70"/>
      <c r="B284" s="80" t="s">
        <v>50</v>
      </c>
      <c r="C284" s="7"/>
      <c r="D284" s="7"/>
      <c r="E284" s="8">
        <f t="shared" si="16"/>
        <v>0</v>
      </c>
      <c r="F284" s="9"/>
      <c r="G284" s="16"/>
      <c r="H284" s="17"/>
      <c r="I284" s="18"/>
    </row>
    <row r="285" spans="1:9" ht="15.6" x14ac:dyDescent="0.3">
      <c r="A285" s="70"/>
      <c r="B285" s="77" t="s">
        <v>53</v>
      </c>
      <c r="C285" s="7"/>
      <c r="D285" s="7"/>
      <c r="E285" s="8">
        <f t="shared" si="16"/>
        <v>0</v>
      </c>
      <c r="F285" s="9"/>
      <c r="G285" s="16"/>
      <c r="H285" s="17"/>
      <c r="I285" s="28"/>
    </row>
    <row r="286" spans="1:9" ht="15.6" x14ac:dyDescent="0.3">
      <c r="A286" s="70"/>
      <c r="B286" s="73" t="s">
        <v>55</v>
      </c>
      <c r="C286" s="7">
        <v>1</v>
      </c>
      <c r="D286" s="7">
        <v>76</v>
      </c>
      <c r="E286" s="8">
        <f t="shared" si="16"/>
        <v>76</v>
      </c>
      <c r="F286" s="9"/>
      <c r="G286" s="16"/>
      <c r="H286" s="17"/>
      <c r="I286" s="18"/>
    </row>
    <row r="287" spans="1:9" ht="15.6" x14ac:dyDescent="0.3">
      <c r="A287" s="70"/>
      <c r="B287" s="73" t="s">
        <v>56</v>
      </c>
      <c r="C287" s="7">
        <v>2</v>
      </c>
      <c r="D287" s="7">
        <v>620</v>
      </c>
      <c r="E287" s="8">
        <f t="shared" si="16"/>
        <v>1240</v>
      </c>
      <c r="F287" s="9"/>
      <c r="G287" s="16"/>
      <c r="H287" s="17"/>
      <c r="I287" s="18"/>
    </row>
    <row r="288" spans="1:9" ht="15.6" x14ac:dyDescent="0.3">
      <c r="A288" s="70"/>
      <c r="B288" s="73" t="s">
        <v>57</v>
      </c>
      <c r="C288" s="7">
        <v>30</v>
      </c>
      <c r="D288" s="7">
        <v>620</v>
      </c>
      <c r="E288" s="8">
        <f t="shared" si="16"/>
        <v>18600</v>
      </c>
      <c r="F288" s="9"/>
      <c r="G288" s="16"/>
      <c r="H288" s="17"/>
      <c r="I288" s="18"/>
    </row>
    <row r="289" spans="1:9" ht="15.6" x14ac:dyDescent="0.3">
      <c r="A289" s="70"/>
      <c r="B289" s="73" t="s">
        <v>58</v>
      </c>
      <c r="C289" s="7">
        <v>2</v>
      </c>
      <c r="D289" s="7">
        <v>337.79</v>
      </c>
      <c r="E289" s="8">
        <f t="shared" si="16"/>
        <v>675.58</v>
      </c>
      <c r="F289" s="9"/>
      <c r="G289" s="16"/>
      <c r="H289" s="17"/>
      <c r="I289" s="18"/>
    </row>
    <row r="290" spans="1:9" ht="15.6" x14ac:dyDescent="0.3">
      <c r="A290" s="70"/>
      <c r="B290" s="73" t="s">
        <v>59</v>
      </c>
      <c r="C290" s="7">
        <v>6</v>
      </c>
      <c r="D290" s="7">
        <v>343.68</v>
      </c>
      <c r="E290" s="8">
        <f t="shared" si="16"/>
        <v>2062.08</v>
      </c>
      <c r="F290" s="9"/>
      <c r="G290" s="16"/>
      <c r="H290" s="17"/>
      <c r="I290" s="18"/>
    </row>
    <row r="291" spans="1:9" ht="15.6" x14ac:dyDescent="0.3">
      <c r="A291" s="70"/>
      <c r="B291" s="73" t="s">
        <v>60</v>
      </c>
      <c r="C291" s="7">
        <v>3</v>
      </c>
      <c r="D291" s="7">
        <v>978.85</v>
      </c>
      <c r="E291" s="8">
        <f t="shared" si="16"/>
        <v>2936.55</v>
      </c>
      <c r="F291" s="9"/>
      <c r="G291" s="16"/>
      <c r="H291" s="17"/>
      <c r="I291" s="18"/>
    </row>
    <row r="292" spans="1:9" ht="15.6" x14ac:dyDescent="0.3">
      <c r="A292" s="70"/>
      <c r="B292" s="73" t="s">
        <v>61</v>
      </c>
      <c r="C292" s="7">
        <v>12</v>
      </c>
      <c r="D292" s="7">
        <v>1907.25</v>
      </c>
      <c r="E292" s="8">
        <f t="shared" si="16"/>
        <v>22887</v>
      </c>
      <c r="F292" s="9"/>
      <c r="G292" s="16"/>
      <c r="H292" s="17"/>
      <c r="I292" s="18"/>
    </row>
    <row r="293" spans="1:9" ht="15.6" x14ac:dyDescent="0.3">
      <c r="A293" s="70"/>
      <c r="B293" s="73" t="s">
        <v>62</v>
      </c>
      <c r="C293" s="7">
        <v>1</v>
      </c>
      <c r="D293" s="7">
        <v>1995</v>
      </c>
      <c r="E293" s="8">
        <f t="shared" si="16"/>
        <v>1995</v>
      </c>
      <c r="F293" s="9"/>
      <c r="G293" s="16"/>
      <c r="H293" s="17"/>
      <c r="I293" s="18"/>
    </row>
    <row r="294" spans="1:9" ht="15.6" x14ac:dyDescent="0.3">
      <c r="A294" s="70"/>
      <c r="B294" s="73" t="s">
        <v>63</v>
      </c>
      <c r="C294" s="7">
        <v>7</v>
      </c>
      <c r="D294" s="7">
        <v>1995</v>
      </c>
      <c r="E294" s="8">
        <f t="shared" si="16"/>
        <v>13965</v>
      </c>
      <c r="F294" s="9"/>
      <c r="G294" s="16"/>
      <c r="H294" s="17"/>
      <c r="I294" s="18"/>
    </row>
    <row r="295" spans="1:9" ht="15.6" x14ac:dyDescent="0.3">
      <c r="A295" s="70"/>
      <c r="B295" s="73" t="s">
        <v>64</v>
      </c>
      <c r="C295" s="7">
        <v>8</v>
      </c>
      <c r="D295" s="7">
        <v>1495</v>
      </c>
      <c r="E295" s="8">
        <f t="shared" si="16"/>
        <v>11960</v>
      </c>
      <c r="F295" s="9"/>
      <c r="G295" s="16"/>
      <c r="H295" s="17"/>
      <c r="I295" s="18"/>
    </row>
    <row r="296" spans="1:9" ht="15.6" x14ac:dyDescent="0.3">
      <c r="A296" s="70"/>
      <c r="B296" s="7" t="s">
        <v>65</v>
      </c>
      <c r="C296" s="7">
        <v>9</v>
      </c>
      <c r="D296" s="7">
        <v>272.77</v>
      </c>
      <c r="E296" s="8">
        <f t="shared" si="16"/>
        <v>2454.9299999999998</v>
      </c>
      <c r="F296" s="9"/>
      <c r="G296" s="16"/>
      <c r="H296" s="17"/>
      <c r="I296" s="18"/>
    </row>
    <row r="297" spans="1:9" ht="15.6" x14ac:dyDescent="0.3">
      <c r="A297" s="70"/>
      <c r="B297" s="7" t="s">
        <v>66</v>
      </c>
      <c r="C297" s="7">
        <v>5</v>
      </c>
      <c r="D297" s="7">
        <v>71.849999999999994</v>
      </c>
      <c r="E297" s="8">
        <f t="shared" si="16"/>
        <v>359.25</v>
      </c>
      <c r="F297" s="9"/>
      <c r="G297" s="16"/>
      <c r="H297" s="17"/>
      <c r="I297" s="18"/>
    </row>
    <row r="298" spans="1:9" ht="15.6" x14ac:dyDescent="0.3">
      <c r="A298" s="70"/>
      <c r="B298" s="7" t="s">
        <v>67</v>
      </c>
      <c r="C298" s="7">
        <v>3</v>
      </c>
      <c r="D298" s="7">
        <v>1119.5999999999999</v>
      </c>
      <c r="E298" s="8">
        <f t="shared" si="16"/>
        <v>3358.7999999999997</v>
      </c>
      <c r="F298" s="9"/>
      <c r="G298" s="16"/>
      <c r="H298" s="17"/>
      <c r="I298" s="18"/>
    </row>
    <row r="299" spans="1:9" ht="15.6" x14ac:dyDescent="0.3">
      <c r="A299" s="70"/>
      <c r="B299" s="73" t="s">
        <v>68</v>
      </c>
      <c r="C299" s="7">
        <v>30</v>
      </c>
      <c r="D299" s="7">
        <v>159.6</v>
      </c>
      <c r="E299" s="8">
        <f t="shared" si="16"/>
        <v>4788</v>
      </c>
      <c r="F299" s="9"/>
      <c r="G299" s="16"/>
      <c r="H299" s="17"/>
      <c r="I299" s="18"/>
    </row>
    <row r="300" spans="1:9" ht="15.6" x14ac:dyDescent="0.3">
      <c r="A300" s="70"/>
      <c r="B300" s="73" t="s">
        <v>69</v>
      </c>
      <c r="C300" s="7">
        <v>1</v>
      </c>
      <c r="D300" s="7">
        <v>540.25</v>
      </c>
      <c r="E300" s="8">
        <f t="shared" si="16"/>
        <v>540.25</v>
      </c>
      <c r="F300" s="9"/>
      <c r="G300" s="16"/>
      <c r="H300" s="17"/>
      <c r="I300" s="18"/>
    </row>
    <row r="301" spans="1:9" ht="15.6" x14ac:dyDescent="0.3">
      <c r="A301" s="70"/>
      <c r="B301" s="73" t="s">
        <v>70</v>
      </c>
      <c r="C301" s="7">
        <v>4</v>
      </c>
      <c r="D301" s="7">
        <v>99.99</v>
      </c>
      <c r="E301" s="8">
        <f t="shared" si="16"/>
        <v>399.96</v>
      </c>
      <c r="F301" s="9"/>
      <c r="G301" s="16"/>
      <c r="H301" s="17"/>
      <c r="I301" s="18"/>
    </row>
    <row r="302" spans="1:9" ht="15.6" x14ac:dyDescent="0.3">
      <c r="A302" s="70"/>
      <c r="B302" s="73" t="s">
        <v>71</v>
      </c>
      <c r="C302" s="7">
        <v>1</v>
      </c>
      <c r="D302" s="7">
        <v>551</v>
      </c>
      <c r="E302" s="8">
        <f t="shared" si="16"/>
        <v>551</v>
      </c>
      <c r="F302" s="9"/>
      <c r="G302" s="16"/>
      <c r="H302" s="17"/>
      <c r="I302" s="18"/>
    </row>
    <row r="303" spans="1:9" ht="15.6" x14ac:dyDescent="0.3">
      <c r="A303" s="70"/>
      <c r="B303" s="73" t="s">
        <v>72</v>
      </c>
      <c r="C303" s="7">
        <v>1</v>
      </c>
      <c r="D303" s="7">
        <v>85</v>
      </c>
      <c r="E303" s="8">
        <f t="shared" si="16"/>
        <v>85</v>
      </c>
      <c r="F303" s="9"/>
      <c r="G303" s="16"/>
      <c r="H303" s="17"/>
      <c r="I303" s="18"/>
    </row>
    <row r="304" spans="1:9" ht="15.6" x14ac:dyDescent="0.3">
      <c r="A304" s="70"/>
      <c r="B304" s="73" t="s">
        <v>73</v>
      </c>
      <c r="C304" s="7">
        <v>2</v>
      </c>
      <c r="D304" s="7">
        <v>199.99</v>
      </c>
      <c r="E304" s="8">
        <f t="shared" ref="E304:E329" si="18">C304*D304</f>
        <v>399.98</v>
      </c>
      <c r="F304" s="9"/>
      <c r="G304" s="16"/>
      <c r="H304" s="17"/>
      <c r="I304" s="18"/>
    </row>
    <row r="305" spans="1:9" ht="15.6" x14ac:dyDescent="0.3">
      <c r="A305" s="70"/>
      <c r="B305" s="73" t="s">
        <v>74</v>
      </c>
      <c r="C305" s="7">
        <v>3</v>
      </c>
      <c r="D305" s="7">
        <v>3452.1</v>
      </c>
      <c r="E305" s="8">
        <f t="shared" si="18"/>
        <v>10356.299999999999</v>
      </c>
      <c r="F305" s="9"/>
      <c r="G305" s="16"/>
      <c r="H305" s="17"/>
      <c r="I305" s="18"/>
    </row>
    <row r="306" spans="1:9" ht="15.6" x14ac:dyDescent="0.3">
      <c r="A306" s="70"/>
      <c r="B306" s="73" t="s">
        <v>75</v>
      </c>
      <c r="C306" s="7">
        <v>13</v>
      </c>
      <c r="D306" s="7">
        <v>434.35</v>
      </c>
      <c r="E306" s="8">
        <f t="shared" si="18"/>
        <v>5646.55</v>
      </c>
      <c r="F306" s="9"/>
      <c r="G306" s="16"/>
      <c r="H306" s="17"/>
      <c r="I306" s="18"/>
    </row>
    <row r="307" spans="1:9" ht="15.6" x14ac:dyDescent="0.3">
      <c r="A307" s="70"/>
      <c r="B307" s="73" t="s">
        <v>76</v>
      </c>
      <c r="C307" s="7">
        <v>3</v>
      </c>
      <c r="D307" s="7">
        <v>249</v>
      </c>
      <c r="E307" s="8">
        <f t="shared" si="18"/>
        <v>747</v>
      </c>
      <c r="F307" s="9"/>
      <c r="G307" s="16"/>
      <c r="H307" s="17"/>
      <c r="I307" s="18"/>
    </row>
    <row r="308" spans="1:9" ht="15.6" x14ac:dyDescent="0.3">
      <c r="A308" s="70"/>
      <c r="B308" s="73" t="s">
        <v>77</v>
      </c>
      <c r="C308" s="7">
        <v>5</v>
      </c>
      <c r="D308" s="7">
        <v>278.95</v>
      </c>
      <c r="E308" s="8">
        <f t="shared" si="18"/>
        <v>1394.75</v>
      </c>
      <c r="F308" s="9"/>
      <c r="G308" s="16"/>
      <c r="H308" s="17"/>
      <c r="I308" s="18"/>
    </row>
    <row r="309" spans="1:9" ht="15.6" x14ac:dyDescent="0.3">
      <c r="A309" s="70"/>
      <c r="B309" s="73" t="s">
        <v>78</v>
      </c>
      <c r="C309" s="7">
        <v>6</v>
      </c>
      <c r="D309" s="7">
        <v>1399.8</v>
      </c>
      <c r="E309" s="8">
        <f t="shared" si="18"/>
        <v>8398.7999999999993</v>
      </c>
      <c r="F309" s="9"/>
      <c r="G309" s="16"/>
      <c r="H309" s="17"/>
      <c r="I309" s="18"/>
    </row>
    <row r="310" spans="1:9" ht="15.6" x14ac:dyDescent="0.3">
      <c r="A310" s="70"/>
      <c r="B310" s="73" t="s">
        <v>79</v>
      </c>
      <c r="C310" s="7">
        <v>1</v>
      </c>
      <c r="D310" s="7">
        <v>48.9</v>
      </c>
      <c r="E310" s="8">
        <f t="shared" si="18"/>
        <v>48.9</v>
      </c>
      <c r="F310" s="9"/>
      <c r="G310" s="16"/>
      <c r="H310" s="17"/>
      <c r="I310" s="18"/>
    </row>
    <row r="311" spans="1:9" ht="15.6" x14ac:dyDescent="0.3">
      <c r="A311" s="70"/>
      <c r="B311" s="73" t="s">
        <v>80</v>
      </c>
      <c r="C311" s="7">
        <v>1</v>
      </c>
      <c r="D311" s="7">
        <v>50.79</v>
      </c>
      <c r="E311" s="8">
        <f t="shared" si="18"/>
        <v>50.79</v>
      </c>
      <c r="F311" s="9"/>
      <c r="G311" s="16"/>
      <c r="H311" s="17"/>
      <c r="I311" s="18"/>
    </row>
    <row r="312" spans="1:9" ht="15.6" x14ac:dyDescent="0.3">
      <c r="A312" s="70"/>
      <c r="B312" s="73" t="s">
        <v>81</v>
      </c>
      <c r="C312" s="7">
        <v>1</v>
      </c>
      <c r="D312" s="7">
        <v>7.55</v>
      </c>
      <c r="E312" s="8">
        <f t="shared" si="18"/>
        <v>7.55</v>
      </c>
      <c r="F312" s="9"/>
      <c r="G312" s="16"/>
      <c r="H312" s="17"/>
      <c r="I312" s="18"/>
    </row>
    <row r="313" spans="1:9" ht="15.6" x14ac:dyDescent="0.3">
      <c r="A313" s="70"/>
      <c r="B313" s="74"/>
      <c r="C313" s="7"/>
      <c r="D313" s="7"/>
      <c r="E313" s="8">
        <f t="shared" si="18"/>
        <v>0</v>
      </c>
      <c r="F313" s="9"/>
      <c r="G313" s="16"/>
      <c r="H313" s="17"/>
      <c r="I313" s="18"/>
    </row>
    <row r="314" spans="1:9" ht="15.6" x14ac:dyDescent="0.3">
      <c r="A314" s="70"/>
      <c r="B314" s="73" t="s">
        <v>82</v>
      </c>
      <c r="C314" s="7">
        <v>6</v>
      </c>
      <c r="D314" s="7">
        <v>269</v>
      </c>
      <c r="E314" s="8">
        <f t="shared" si="18"/>
        <v>1614</v>
      </c>
      <c r="F314" s="9"/>
      <c r="G314" s="16"/>
      <c r="H314" s="17"/>
      <c r="I314" s="18"/>
    </row>
    <row r="315" spans="1:9" ht="15.6" x14ac:dyDescent="0.3">
      <c r="A315" s="70"/>
      <c r="B315" s="73" t="s">
        <v>83</v>
      </c>
      <c r="C315" s="7">
        <v>20</v>
      </c>
      <c r="D315" s="7">
        <v>272.14999999999998</v>
      </c>
      <c r="E315" s="8">
        <f t="shared" si="18"/>
        <v>5443</v>
      </c>
      <c r="F315" s="9"/>
      <c r="G315" s="16"/>
      <c r="H315" s="17"/>
      <c r="I315" s="18"/>
    </row>
    <row r="316" spans="1:9" ht="15.6" x14ac:dyDescent="0.3">
      <c r="A316" s="70"/>
      <c r="B316" s="73" t="s">
        <v>84</v>
      </c>
      <c r="C316" s="7">
        <v>46</v>
      </c>
      <c r="D316" s="7">
        <v>299</v>
      </c>
      <c r="E316" s="8">
        <f t="shared" si="18"/>
        <v>13754</v>
      </c>
      <c r="F316" s="9"/>
      <c r="G316" s="16"/>
      <c r="H316" s="17"/>
      <c r="I316" s="18"/>
    </row>
    <row r="317" spans="1:9" ht="15.6" x14ac:dyDescent="0.3">
      <c r="A317" s="70"/>
      <c r="B317" s="73" t="s">
        <v>85</v>
      </c>
      <c r="C317" s="7">
        <v>2</v>
      </c>
      <c r="D317" s="7">
        <v>1995</v>
      </c>
      <c r="E317" s="8">
        <f t="shared" si="18"/>
        <v>3990</v>
      </c>
      <c r="F317" s="9"/>
      <c r="G317" s="16"/>
      <c r="H317" s="17"/>
      <c r="I317" s="18"/>
    </row>
    <row r="318" spans="1:9" ht="15.6" x14ac:dyDescent="0.3">
      <c r="A318" s="70"/>
      <c r="B318" s="73" t="s">
        <v>86</v>
      </c>
      <c r="C318" s="7">
        <v>4</v>
      </c>
      <c r="D318" s="7">
        <v>170.62</v>
      </c>
      <c r="E318" s="8">
        <f t="shared" si="18"/>
        <v>682.48</v>
      </c>
      <c r="F318" s="9"/>
      <c r="G318" s="16"/>
      <c r="H318" s="17"/>
      <c r="I318" s="18"/>
    </row>
    <row r="319" spans="1:9" ht="15.6" x14ac:dyDescent="0.3">
      <c r="A319" s="70"/>
      <c r="B319" s="73" t="s">
        <v>87</v>
      </c>
      <c r="C319" s="7">
        <v>1</v>
      </c>
      <c r="D319" s="7">
        <v>265.88</v>
      </c>
      <c r="E319" s="8">
        <f t="shared" si="18"/>
        <v>265.88</v>
      </c>
      <c r="F319" s="9"/>
      <c r="G319" s="16"/>
      <c r="H319" s="17"/>
      <c r="I319" s="18"/>
    </row>
    <row r="320" spans="1:9" ht="15.6" x14ac:dyDescent="0.3">
      <c r="A320" s="70"/>
      <c r="B320" s="73" t="s">
        <v>88</v>
      </c>
      <c r="C320" s="7">
        <v>1</v>
      </c>
      <c r="D320" s="7">
        <v>5.5</v>
      </c>
      <c r="E320" s="8">
        <f t="shared" si="18"/>
        <v>5.5</v>
      </c>
      <c r="F320" s="9"/>
      <c r="G320" s="16"/>
      <c r="H320" s="17"/>
      <c r="I320" s="18"/>
    </row>
    <row r="321" spans="1:9" ht="15.6" x14ac:dyDescent="0.3">
      <c r="A321" s="70"/>
      <c r="B321" s="73" t="s">
        <v>89</v>
      </c>
      <c r="C321" s="7">
        <v>1</v>
      </c>
      <c r="D321" s="7">
        <v>5.5</v>
      </c>
      <c r="E321" s="8">
        <f t="shared" si="18"/>
        <v>5.5</v>
      </c>
      <c r="F321" s="9"/>
      <c r="G321" s="16"/>
      <c r="H321" s="17"/>
      <c r="I321" s="18"/>
    </row>
    <row r="322" spans="1:9" ht="15.6" x14ac:dyDescent="0.3">
      <c r="A322" s="70"/>
      <c r="B322" s="73" t="s">
        <v>90</v>
      </c>
      <c r="C322" s="7">
        <v>1</v>
      </c>
      <c r="D322" s="7">
        <v>5.5</v>
      </c>
      <c r="E322" s="8">
        <f t="shared" si="18"/>
        <v>5.5</v>
      </c>
      <c r="F322" s="9"/>
      <c r="G322" s="16"/>
      <c r="H322" s="17"/>
      <c r="I322" s="18"/>
    </row>
    <row r="323" spans="1:9" ht="15.6" x14ac:dyDescent="0.3">
      <c r="A323" s="70"/>
      <c r="B323" s="73" t="s">
        <v>91</v>
      </c>
      <c r="C323" s="7">
        <v>1</v>
      </c>
      <c r="D323" s="7">
        <v>45</v>
      </c>
      <c r="E323" s="8">
        <f t="shared" si="18"/>
        <v>45</v>
      </c>
      <c r="F323" s="9"/>
      <c r="G323" s="16"/>
      <c r="H323" s="17"/>
      <c r="I323" s="18"/>
    </row>
    <row r="324" spans="1:9" ht="15.6" x14ac:dyDescent="0.3">
      <c r="A324" s="70"/>
      <c r="B324" s="73" t="s">
        <v>92</v>
      </c>
      <c r="C324" s="7">
        <v>1</v>
      </c>
      <c r="D324" s="7">
        <v>9.99</v>
      </c>
      <c r="E324" s="8">
        <f t="shared" si="18"/>
        <v>9.99</v>
      </c>
      <c r="F324" s="9"/>
      <c r="G324" s="16"/>
      <c r="H324" s="17"/>
      <c r="I324" s="18"/>
    </row>
    <row r="325" spans="1:9" ht="15.6" x14ac:dyDescent="0.3">
      <c r="A325" s="70"/>
      <c r="B325" s="73" t="s">
        <v>93</v>
      </c>
      <c r="C325" s="7">
        <v>1</v>
      </c>
      <c r="D325" s="7">
        <v>99.75</v>
      </c>
      <c r="E325" s="8">
        <f t="shared" si="18"/>
        <v>99.75</v>
      </c>
      <c r="F325" s="9"/>
      <c r="G325" s="16"/>
      <c r="H325" s="17"/>
      <c r="I325" s="18"/>
    </row>
    <row r="326" spans="1:9" ht="15.6" x14ac:dyDescent="0.3">
      <c r="A326" s="70"/>
      <c r="B326" s="73" t="s">
        <v>94</v>
      </c>
      <c r="C326" s="7">
        <v>1</v>
      </c>
      <c r="D326" s="7">
        <v>195.51</v>
      </c>
      <c r="E326" s="8">
        <f t="shared" si="18"/>
        <v>195.51</v>
      </c>
      <c r="F326" s="9"/>
      <c r="G326" s="16"/>
      <c r="H326" s="17"/>
      <c r="I326" s="18"/>
    </row>
    <row r="327" spans="1:9" ht="15.6" x14ac:dyDescent="0.3">
      <c r="A327" s="70"/>
      <c r="B327" s="73" t="s">
        <v>95</v>
      </c>
      <c r="C327" s="7">
        <v>1</v>
      </c>
      <c r="D327" s="7">
        <v>99.75</v>
      </c>
      <c r="E327" s="8">
        <f t="shared" si="18"/>
        <v>99.75</v>
      </c>
      <c r="F327" s="9"/>
      <c r="G327" s="16"/>
      <c r="H327" s="17"/>
      <c r="I327" s="18"/>
    </row>
    <row r="328" spans="1:9" ht="15.6" x14ac:dyDescent="0.3">
      <c r="A328" s="70"/>
      <c r="B328" s="73" t="s">
        <v>96</v>
      </c>
      <c r="C328" s="7">
        <v>1</v>
      </c>
      <c r="D328" s="7">
        <v>50.95</v>
      </c>
      <c r="E328" s="8">
        <f t="shared" si="18"/>
        <v>50.95</v>
      </c>
      <c r="F328" s="9"/>
      <c r="G328" s="16"/>
      <c r="H328" s="17"/>
      <c r="I328" s="18"/>
    </row>
    <row r="329" spans="1:9" ht="15.6" x14ac:dyDescent="0.3">
      <c r="A329" s="70"/>
      <c r="B329" s="73" t="s">
        <v>97</v>
      </c>
      <c r="C329" s="7">
        <v>1</v>
      </c>
      <c r="D329" s="7">
        <v>183.97</v>
      </c>
      <c r="E329" s="8">
        <f t="shared" si="18"/>
        <v>183.97</v>
      </c>
      <c r="F329" s="9"/>
      <c r="G329" s="16"/>
      <c r="H329" s="17"/>
      <c r="I329" s="18"/>
    </row>
    <row r="330" spans="1:9" ht="15.6" x14ac:dyDescent="0.3">
      <c r="A330" s="70"/>
      <c r="B330" s="73" t="s">
        <v>98</v>
      </c>
      <c r="C330" s="30">
        <v>4</v>
      </c>
      <c r="D330" s="30">
        <v>44.95</v>
      </c>
      <c r="E330" s="31">
        <v>186.75</v>
      </c>
      <c r="F330" s="9"/>
      <c r="G330" s="16"/>
      <c r="H330" s="17"/>
      <c r="I330" s="18"/>
    </row>
    <row r="331" spans="1:9" ht="15.6" x14ac:dyDescent="0.3">
      <c r="A331" s="70"/>
      <c r="B331" s="73" t="s">
        <v>99</v>
      </c>
      <c r="C331" s="7">
        <v>4</v>
      </c>
      <c r="D331" s="7">
        <v>39.99</v>
      </c>
      <c r="E331" s="8">
        <f t="shared" ref="E331:E352" si="19">C331*D331</f>
        <v>159.96</v>
      </c>
      <c r="F331" s="9"/>
      <c r="G331" s="16"/>
      <c r="H331" s="17"/>
      <c r="I331" s="18"/>
    </row>
    <row r="332" spans="1:9" ht="15.6" x14ac:dyDescent="0.3">
      <c r="A332" s="70"/>
      <c r="B332" s="73" t="s">
        <v>100</v>
      </c>
      <c r="C332" s="7">
        <v>2</v>
      </c>
      <c r="D332" s="7">
        <v>56.99</v>
      </c>
      <c r="E332" s="8">
        <f t="shared" si="19"/>
        <v>113.98</v>
      </c>
      <c r="F332" s="9"/>
      <c r="G332" s="16"/>
      <c r="H332" s="17"/>
      <c r="I332" s="18"/>
    </row>
    <row r="333" spans="1:9" ht="15.6" x14ac:dyDescent="0.3">
      <c r="A333" s="70"/>
      <c r="B333" s="73" t="s">
        <v>101</v>
      </c>
      <c r="C333" s="7">
        <v>1</v>
      </c>
      <c r="D333" s="7">
        <f>69.95+30.28</f>
        <v>100.23</v>
      </c>
      <c r="E333" s="8">
        <f t="shared" si="19"/>
        <v>100.23</v>
      </c>
      <c r="F333" s="9"/>
      <c r="G333" s="16"/>
      <c r="H333" s="17"/>
      <c r="I333" s="18"/>
    </row>
    <row r="334" spans="1:9" ht="15.6" x14ac:dyDescent="0.3">
      <c r="A334" s="70"/>
      <c r="B334" s="73" t="s">
        <v>102</v>
      </c>
      <c r="C334" s="7">
        <v>6</v>
      </c>
      <c r="D334" s="7">
        <v>21.08</v>
      </c>
      <c r="E334" s="8">
        <f t="shared" si="19"/>
        <v>126.47999999999999</v>
      </c>
      <c r="F334" s="9"/>
      <c r="G334" s="16"/>
      <c r="H334" s="17"/>
      <c r="I334" s="18"/>
    </row>
    <row r="335" spans="1:9" ht="15.6" x14ac:dyDescent="0.3">
      <c r="A335" s="70"/>
      <c r="B335" s="73" t="s">
        <v>103</v>
      </c>
      <c r="C335" s="7">
        <v>1</v>
      </c>
      <c r="D335" s="7">
        <v>76</v>
      </c>
      <c r="E335" s="8">
        <f t="shared" si="19"/>
        <v>76</v>
      </c>
      <c r="F335" s="9"/>
      <c r="G335" s="16"/>
      <c r="H335" s="17"/>
      <c r="I335" s="18"/>
    </row>
    <row r="336" spans="1:9" ht="15.6" x14ac:dyDescent="0.3">
      <c r="A336" s="70"/>
      <c r="B336" s="73" t="s">
        <v>104</v>
      </c>
      <c r="C336" s="7">
        <v>1</v>
      </c>
      <c r="D336" s="7">
        <v>39.99</v>
      </c>
      <c r="E336" s="8">
        <f t="shared" si="19"/>
        <v>39.99</v>
      </c>
      <c r="F336" s="9"/>
      <c r="G336" s="16"/>
      <c r="H336" s="17"/>
      <c r="I336" s="18"/>
    </row>
    <row r="337" spans="1:9" ht="15.6" x14ac:dyDescent="0.3">
      <c r="A337" s="70"/>
      <c r="B337" s="73" t="s">
        <v>105</v>
      </c>
      <c r="C337" s="7">
        <v>3</v>
      </c>
      <c r="D337" s="7">
        <v>28</v>
      </c>
      <c r="E337" s="8">
        <f t="shared" si="19"/>
        <v>84</v>
      </c>
      <c r="F337" s="9"/>
      <c r="G337" s="16"/>
      <c r="H337" s="17"/>
      <c r="I337" s="18"/>
    </row>
    <row r="338" spans="1:9" ht="15.6" x14ac:dyDescent="0.3">
      <c r="A338" s="70"/>
      <c r="B338" s="73" t="s">
        <v>106</v>
      </c>
      <c r="C338" s="7">
        <v>3</v>
      </c>
      <c r="D338" s="7">
        <v>20</v>
      </c>
      <c r="E338" s="8">
        <f t="shared" si="19"/>
        <v>60</v>
      </c>
      <c r="F338" s="9"/>
      <c r="G338" s="16"/>
      <c r="H338" s="17"/>
      <c r="I338" s="18"/>
    </row>
    <row r="339" spans="1:9" ht="15.6" x14ac:dyDescent="0.3">
      <c r="A339" s="70"/>
      <c r="B339" s="73" t="s">
        <v>107</v>
      </c>
      <c r="C339" s="7">
        <v>26</v>
      </c>
      <c r="D339" s="7">
        <v>3.95</v>
      </c>
      <c r="E339" s="8">
        <f t="shared" si="19"/>
        <v>102.7</v>
      </c>
      <c r="F339" s="9"/>
      <c r="G339" s="16"/>
      <c r="H339" s="17"/>
      <c r="I339" s="18"/>
    </row>
    <row r="340" spans="1:9" ht="15.6" x14ac:dyDescent="0.3">
      <c r="A340" s="70"/>
      <c r="B340" s="74"/>
      <c r="C340" s="7"/>
      <c r="D340" s="7"/>
      <c r="E340" s="8">
        <f t="shared" si="19"/>
        <v>0</v>
      </c>
      <c r="F340" s="9"/>
      <c r="G340" s="16"/>
      <c r="H340" s="17"/>
      <c r="I340" s="18"/>
    </row>
    <row r="341" spans="1:9" ht="15.6" x14ac:dyDescent="0.3">
      <c r="A341" s="70"/>
      <c r="B341" s="73" t="s">
        <v>108</v>
      </c>
      <c r="C341" s="7">
        <v>2</v>
      </c>
      <c r="D341" s="7">
        <v>28.99</v>
      </c>
      <c r="E341" s="8">
        <f t="shared" si="19"/>
        <v>57.98</v>
      </c>
      <c r="F341" s="9"/>
      <c r="G341" s="16"/>
      <c r="H341" s="17"/>
      <c r="I341" s="18"/>
    </row>
    <row r="342" spans="1:9" ht="15.6" x14ac:dyDescent="0.3">
      <c r="A342" s="70"/>
      <c r="B342" s="73" t="s">
        <v>109</v>
      </c>
      <c r="C342" s="7">
        <v>1</v>
      </c>
      <c r="D342" s="7">
        <v>2839</v>
      </c>
      <c r="E342" s="8">
        <f t="shared" si="19"/>
        <v>2839</v>
      </c>
      <c r="F342" s="9"/>
      <c r="G342" s="16"/>
      <c r="H342" s="17"/>
      <c r="I342" s="18"/>
    </row>
    <row r="343" spans="1:9" ht="15.6" x14ac:dyDescent="0.3">
      <c r="A343" s="70"/>
      <c r="B343" s="73" t="s">
        <v>110</v>
      </c>
      <c r="C343" s="7">
        <v>8</v>
      </c>
      <c r="D343" s="7">
        <v>158</v>
      </c>
      <c r="E343" s="8">
        <f t="shared" si="19"/>
        <v>1264</v>
      </c>
      <c r="F343" s="9"/>
      <c r="G343" s="16"/>
      <c r="H343" s="17"/>
      <c r="I343" s="18"/>
    </row>
    <row r="344" spans="1:9" ht="15.6" x14ac:dyDescent="0.3">
      <c r="A344" s="70"/>
      <c r="B344" s="73" t="s">
        <v>111</v>
      </c>
      <c r="C344" s="7">
        <v>5</v>
      </c>
      <c r="D344" s="7">
        <v>158</v>
      </c>
      <c r="E344" s="8">
        <f t="shared" si="19"/>
        <v>790</v>
      </c>
      <c r="F344" s="9"/>
      <c r="G344" s="16"/>
      <c r="H344" s="17"/>
      <c r="I344" s="18"/>
    </row>
    <row r="345" spans="1:9" ht="15.6" x14ac:dyDescent="0.3">
      <c r="A345" s="70"/>
      <c r="B345" s="73" t="s">
        <v>112</v>
      </c>
      <c r="C345" s="7">
        <v>6</v>
      </c>
      <c r="D345" s="7">
        <v>140</v>
      </c>
      <c r="E345" s="8">
        <f t="shared" si="19"/>
        <v>840</v>
      </c>
      <c r="F345" s="9"/>
      <c r="G345" s="16"/>
      <c r="H345" s="17"/>
      <c r="I345" s="18"/>
    </row>
    <row r="346" spans="1:9" ht="15.6" x14ac:dyDescent="0.3">
      <c r="A346" s="70"/>
      <c r="B346" s="73" t="s">
        <v>113</v>
      </c>
      <c r="C346" s="7">
        <v>3</v>
      </c>
      <c r="D346" s="7">
        <v>147</v>
      </c>
      <c r="E346" s="8">
        <f t="shared" si="19"/>
        <v>441</v>
      </c>
      <c r="F346" s="9"/>
      <c r="G346" s="16"/>
      <c r="H346" s="17"/>
      <c r="I346" s="18"/>
    </row>
    <row r="347" spans="1:9" ht="15.6" x14ac:dyDescent="0.3">
      <c r="A347" s="70"/>
      <c r="B347" s="73" t="s">
        <v>114</v>
      </c>
      <c r="C347" s="7">
        <v>5</v>
      </c>
      <c r="D347" s="7">
        <v>158</v>
      </c>
      <c r="E347" s="8">
        <f t="shared" si="19"/>
        <v>790</v>
      </c>
      <c r="F347" s="9"/>
      <c r="G347" s="16"/>
      <c r="H347" s="17"/>
      <c r="I347" s="18"/>
    </row>
    <row r="348" spans="1:9" ht="15.6" x14ac:dyDescent="0.3">
      <c r="A348" s="70"/>
      <c r="B348" s="73" t="s">
        <v>115</v>
      </c>
      <c r="C348" s="7">
        <v>1</v>
      </c>
      <c r="D348" s="7">
        <v>195.51</v>
      </c>
      <c r="E348" s="8">
        <f t="shared" si="19"/>
        <v>195.51</v>
      </c>
      <c r="F348" s="9"/>
      <c r="G348" s="16"/>
      <c r="H348" s="17"/>
      <c r="I348" s="18"/>
    </row>
    <row r="349" spans="1:9" ht="15.6" x14ac:dyDescent="0.3">
      <c r="A349" s="70"/>
      <c r="B349" s="73" t="s">
        <v>116</v>
      </c>
      <c r="C349" s="7">
        <v>1</v>
      </c>
      <c r="D349" s="7">
        <v>195.51</v>
      </c>
      <c r="E349" s="8">
        <f t="shared" si="19"/>
        <v>195.51</v>
      </c>
      <c r="F349" s="9"/>
      <c r="G349" s="16"/>
      <c r="H349" s="17"/>
      <c r="I349" s="18"/>
    </row>
    <row r="350" spans="1:9" ht="15.6" x14ac:dyDescent="0.3">
      <c r="A350" s="70"/>
      <c r="B350" s="73" t="s">
        <v>93</v>
      </c>
      <c r="C350" s="7">
        <v>1</v>
      </c>
      <c r="D350" s="7">
        <v>99.75</v>
      </c>
      <c r="E350" s="8">
        <f t="shared" si="19"/>
        <v>99.75</v>
      </c>
      <c r="F350" s="9"/>
      <c r="G350" s="16"/>
      <c r="H350" s="17"/>
      <c r="I350" s="18"/>
    </row>
    <row r="351" spans="1:9" ht="15.6" x14ac:dyDescent="0.3">
      <c r="A351" s="70"/>
      <c r="B351" s="73" t="s">
        <v>117</v>
      </c>
      <c r="C351" s="7">
        <v>1</v>
      </c>
      <c r="D351" s="7">
        <v>195.51</v>
      </c>
      <c r="E351" s="8">
        <f t="shared" si="19"/>
        <v>195.51</v>
      </c>
      <c r="F351" s="9"/>
      <c r="G351" s="16"/>
      <c r="H351" s="17"/>
      <c r="I351" s="18"/>
    </row>
    <row r="352" spans="1:9" ht="15.6" x14ac:dyDescent="0.3">
      <c r="A352" s="70"/>
      <c r="B352" s="73" t="s">
        <v>118</v>
      </c>
      <c r="C352" s="7">
        <v>1</v>
      </c>
      <c r="D352" s="7">
        <v>99.75</v>
      </c>
      <c r="E352" s="8">
        <f t="shared" si="19"/>
        <v>99.75</v>
      </c>
      <c r="F352" s="9"/>
      <c r="G352" s="16"/>
      <c r="H352" s="17"/>
      <c r="I352" s="18"/>
    </row>
    <row r="353" spans="1:9" ht="15.6" x14ac:dyDescent="0.3">
      <c r="A353" s="70"/>
      <c r="B353" s="73" t="s">
        <v>119</v>
      </c>
      <c r="C353" s="22"/>
      <c r="D353" s="7">
        <v>2.59</v>
      </c>
      <c r="E353" s="19">
        <v>404.97</v>
      </c>
      <c r="F353" s="9"/>
      <c r="G353" s="16"/>
      <c r="H353" s="17"/>
      <c r="I353" s="18"/>
    </row>
    <row r="354" spans="1:9" ht="15.6" x14ac:dyDescent="0.3">
      <c r="A354" s="70"/>
      <c r="B354" s="73" t="s">
        <v>100</v>
      </c>
      <c r="C354" s="7">
        <v>2</v>
      </c>
      <c r="D354" s="7">
        <v>56.99</v>
      </c>
      <c r="E354" s="8">
        <f>C354*D354</f>
        <v>113.98</v>
      </c>
      <c r="F354" s="9"/>
      <c r="G354" s="16"/>
      <c r="H354" s="17"/>
      <c r="I354" s="18"/>
    </row>
    <row r="355" spans="1:9" ht="15.6" x14ac:dyDescent="0.3">
      <c r="A355" s="70"/>
      <c r="B355" s="73" t="s">
        <v>98</v>
      </c>
      <c r="C355" s="7">
        <v>4</v>
      </c>
      <c r="D355" s="7">
        <v>44.95</v>
      </c>
      <c r="E355" s="8">
        <f>C355*D355+5</f>
        <v>184.8</v>
      </c>
      <c r="F355" s="9"/>
      <c r="G355" s="16"/>
      <c r="H355" s="17"/>
      <c r="I355" s="18"/>
    </row>
    <row r="356" spans="1:9" ht="15.6" x14ac:dyDescent="0.3">
      <c r="A356" s="70"/>
      <c r="B356" s="73" t="s">
        <v>120</v>
      </c>
      <c r="C356" s="7">
        <v>32</v>
      </c>
      <c r="D356" s="7">
        <v>36.67</v>
      </c>
      <c r="E356" s="8">
        <f t="shared" ref="E356:E387" si="20">C356*D356</f>
        <v>1173.44</v>
      </c>
      <c r="F356" s="9"/>
      <c r="G356" s="16"/>
      <c r="H356" s="17"/>
      <c r="I356" s="18"/>
    </row>
    <row r="357" spans="1:9" ht="15.6" x14ac:dyDescent="0.3">
      <c r="A357" s="70"/>
      <c r="B357" s="73" t="s">
        <v>121</v>
      </c>
      <c r="C357" s="7">
        <v>5</v>
      </c>
      <c r="D357" s="7">
        <v>353.98</v>
      </c>
      <c r="E357" s="8">
        <f t="shared" si="20"/>
        <v>1769.9</v>
      </c>
      <c r="F357" s="9"/>
      <c r="G357" s="16"/>
      <c r="H357" s="17"/>
      <c r="I357" s="18"/>
    </row>
    <row r="358" spans="1:9" ht="15.6" x14ac:dyDescent="0.3">
      <c r="A358" s="70"/>
      <c r="B358" s="73" t="s">
        <v>122</v>
      </c>
      <c r="C358" s="7">
        <v>1</v>
      </c>
      <c r="D358" s="7">
        <v>611.79999999999995</v>
      </c>
      <c r="E358" s="8">
        <f t="shared" si="20"/>
        <v>611.79999999999995</v>
      </c>
      <c r="F358" s="9"/>
      <c r="G358" s="16"/>
      <c r="H358" s="17"/>
      <c r="I358" s="18"/>
    </row>
    <row r="359" spans="1:9" ht="15.6" x14ac:dyDescent="0.3">
      <c r="A359" s="70"/>
      <c r="B359" s="73" t="s">
        <v>123</v>
      </c>
      <c r="C359" s="7">
        <v>4</v>
      </c>
      <c r="D359" s="7">
        <v>280</v>
      </c>
      <c r="E359" s="8">
        <f t="shared" si="20"/>
        <v>1120</v>
      </c>
      <c r="F359" s="9"/>
      <c r="G359" s="16"/>
      <c r="H359" s="17"/>
      <c r="I359" s="18"/>
    </row>
    <row r="360" spans="1:9" ht="15.6" x14ac:dyDescent="0.3">
      <c r="A360" s="70"/>
      <c r="B360" s="73" t="s">
        <v>124</v>
      </c>
      <c r="C360" s="7">
        <v>1</v>
      </c>
      <c r="D360" s="7">
        <v>31.21</v>
      </c>
      <c r="E360" s="8">
        <f t="shared" si="20"/>
        <v>31.21</v>
      </c>
      <c r="F360" s="9"/>
      <c r="G360" s="16"/>
      <c r="H360" s="17"/>
      <c r="I360" s="18"/>
    </row>
    <row r="361" spans="1:9" ht="15.6" x14ac:dyDescent="0.3">
      <c r="A361" s="70"/>
      <c r="B361" s="73" t="s">
        <v>125</v>
      </c>
      <c r="C361" s="7">
        <v>1</v>
      </c>
      <c r="D361" s="7">
        <v>117.04</v>
      </c>
      <c r="E361" s="8">
        <f t="shared" si="20"/>
        <v>117.04</v>
      </c>
      <c r="F361" s="9"/>
      <c r="G361" s="16"/>
      <c r="H361" s="17"/>
      <c r="I361" s="18"/>
    </row>
    <row r="362" spans="1:9" ht="15.6" x14ac:dyDescent="0.3">
      <c r="A362" s="70"/>
      <c r="B362" s="73" t="s">
        <v>126</v>
      </c>
      <c r="C362" s="7">
        <v>2</v>
      </c>
      <c r="D362" s="7">
        <v>35.1</v>
      </c>
      <c r="E362" s="8">
        <f t="shared" si="20"/>
        <v>70.2</v>
      </c>
      <c r="F362" s="9"/>
      <c r="G362" s="16"/>
      <c r="H362" s="17"/>
      <c r="I362" s="18"/>
    </row>
    <row r="363" spans="1:9" ht="15.6" x14ac:dyDescent="0.3">
      <c r="A363" s="70"/>
      <c r="B363" s="73" t="s">
        <v>126</v>
      </c>
      <c r="C363" s="7">
        <v>1</v>
      </c>
      <c r="D363" s="7">
        <v>35.1</v>
      </c>
      <c r="E363" s="8">
        <f t="shared" si="20"/>
        <v>35.1</v>
      </c>
      <c r="F363" s="9"/>
      <c r="G363" s="16"/>
      <c r="H363" s="17"/>
      <c r="I363" s="18"/>
    </row>
    <row r="364" spans="1:9" ht="15.6" x14ac:dyDescent="0.3">
      <c r="A364" s="70"/>
      <c r="B364" s="73" t="s">
        <v>127</v>
      </c>
      <c r="C364" s="7">
        <v>1</v>
      </c>
      <c r="D364" s="7">
        <v>39.01</v>
      </c>
      <c r="E364" s="8">
        <f t="shared" si="20"/>
        <v>39.01</v>
      </c>
      <c r="F364" s="9"/>
      <c r="G364" s="16"/>
      <c r="H364" s="17"/>
      <c r="I364" s="18"/>
    </row>
    <row r="365" spans="1:9" ht="15.6" x14ac:dyDescent="0.3">
      <c r="A365" s="70"/>
      <c r="B365" s="73" t="s">
        <v>127</v>
      </c>
      <c r="C365" s="7">
        <v>7</v>
      </c>
      <c r="D365" s="7">
        <v>39.01</v>
      </c>
      <c r="E365" s="8">
        <f t="shared" si="20"/>
        <v>273.07</v>
      </c>
      <c r="F365" s="9"/>
      <c r="G365" s="16"/>
      <c r="H365" s="17"/>
      <c r="I365" s="18"/>
    </row>
    <row r="366" spans="1:9" ht="15.6" x14ac:dyDescent="0.3">
      <c r="A366" s="70"/>
      <c r="B366" s="73" t="s">
        <v>127</v>
      </c>
      <c r="C366" s="7">
        <v>2</v>
      </c>
      <c r="D366" s="7">
        <v>39.01</v>
      </c>
      <c r="E366" s="8">
        <f t="shared" si="20"/>
        <v>78.02</v>
      </c>
      <c r="F366" s="9"/>
      <c r="G366" s="16"/>
      <c r="H366" s="17"/>
      <c r="I366" s="18"/>
    </row>
    <row r="367" spans="1:9" ht="15.6" x14ac:dyDescent="0.3">
      <c r="A367" s="70"/>
      <c r="B367" s="73" t="s">
        <v>128</v>
      </c>
      <c r="C367" s="7">
        <v>8</v>
      </c>
      <c r="D367" s="7">
        <v>71.25</v>
      </c>
      <c r="E367" s="8">
        <f t="shared" si="20"/>
        <v>570</v>
      </c>
      <c r="F367" s="9"/>
      <c r="G367" s="16"/>
      <c r="H367" s="17"/>
      <c r="I367" s="18"/>
    </row>
    <row r="368" spans="1:9" ht="15.6" x14ac:dyDescent="0.3">
      <c r="A368" s="70"/>
      <c r="B368" s="73" t="s">
        <v>129</v>
      </c>
      <c r="C368" s="7">
        <v>12</v>
      </c>
      <c r="D368" s="7">
        <v>13.89</v>
      </c>
      <c r="E368" s="8">
        <f t="shared" si="20"/>
        <v>166.68</v>
      </c>
      <c r="F368" s="9"/>
      <c r="G368" s="16"/>
      <c r="H368" s="17"/>
      <c r="I368" s="18"/>
    </row>
    <row r="369" spans="1:9" ht="15.6" x14ac:dyDescent="0.3">
      <c r="A369" s="70"/>
      <c r="B369" s="74"/>
      <c r="C369" s="7"/>
      <c r="D369" s="7"/>
      <c r="E369" s="8">
        <f t="shared" si="20"/>
        <v>0</v>
      </c>
      <c r="F369" s="9"/>
      <c r="G369" s="16"/>
      <c r="H369" s="17"/>
      <c r="I369" s="18"/>
    </row>
    <row r="370" spans="1:9" ht="15.6" x14ac:dyDescent="0.3">
      <c r="A370" s="70"/>
      <c r="B370" s="73" t="s">
        <v>130</v>
      </c>
      <c r="C370" s="7">
        <v>3</v>
      </c>
      <c r="D370" s="7">
        <v>23.51</v>
      </c>
      <c r="E370" s="8">
        <f t="shared" si="20"/>
        <v>70.53</v>
      </c>
      <c r="F370" s="9"/>
      <c r="G370" s="16"/>
      <c r="H370" s="17"/>
      <c r="I370" s="18"/>
    </row>
    <row r="371" spans="1:9" ht="15.6" x14ac:dyDescent="0.3">
      <c r="A371" s="70"/>
      <c r="B371" s="73" t="s">
        <v>131</v>
      </c>
      <c r="C371" s="7">
        <v>5</v>
      </c>
      <c r="D371" s="7">
        <v>18.170000000000002</v>
      </c>
      <c r="E371" s="8">
        <f t="shared" si="20"/>
        <v>90.850000000000009</v>
      </c>
      <c r="F371" s="9"/>
      <c r="G371" s="16"/>
      <c r="H371" s="17"/>
      <c r="I371" s="18"/>
    </row>
    <row r="372" spans="1:9" ht="15.6" x14ac:dyDescent="0.3">
      <c r="A372" s="70"/>
      <c r="B372" s="73" t="s">
        <v>132</v>
      </c>
      <c r="C372" s="7">
        <v>1</v>
      </c>
      <c r="D372" s="7">
        <v>50.2</v>
      </c>
      <c r="E372" s="8">
        <f t="shared" si="20"/>
        <v>50.2</v>
      </c>
      <c r="F372" s="9"/>
      <c r="G372" s="16"/>
      <c r="H372" s="17"/>
      <c r="I372" s="18"/>
    </row>
    <row r="373" spans="1:9" ht="15.6" x14ac:dyDescent="0.3">
      <c r="A373" s="70"/>
      <c r="B373" s="73" t="s">
        <v>133</v>
      </c>
      <c r="C373" s="7">
        <v>6</v>
      </c>
      <c r="D373" s="7">
        <v>26.71</v>
      </c>
      <c r="E373" s="8">
        <f t="shared" si="20"/>
        <v>160.26</v>
      </c>
      <c r="F373" s="9"/>
      <c r="G373" s="16"/>
      <c r="H373" s="17"/>
      <c r="I373" s="18"/>
    </row>
    <row r="374" spans="1:9" ht="15.6" x14ac:dyDescent="0.3">
      <c r="A374" s="70"/>
      <c r="B374" s="73" t="s">
        <v>134</v>
      </c>
      <c r="C374" s="7">
        <v>15</v>
      </c>
      <c r="D374" s="7">
        <v>17.63</v>
      </c>
      <c r="E374" s="8">
        <f t="shared" si="20"/>
        <v>264.45</v>
      </c>
      <c r="F374" s="9"/>
      <c r="G374" s="16"/>
      <c r="H374" s="17"/>
      <c r="I374" s="18"/>
    </row>
    <row r="375" spans="1:9" ht="15.6" x14ac:dyDescent="0.3">
      <c r="A375" s="70"/>
      <c r="B375" s="73" t="s">
        <v>135</v>
      </c>
      <c r="C375" s="7">
        <v>9</v>
      </c>
      <c r="D375" s="7">
        <v>44.57</v>
      </c>
      <c r="E375" s="8">
        <f t="shared" si="20"/>
        <v>401.13</v>
      </c>
      <c r="F375" s="9"/>
      <c r="G375" s="16"/>
      <c r="H375" s="17"/>
      <c r="I375" s="18"/>
    </row>
    <row r="376" spans="1:9" ht="15.6" x14ac:dyDescent="0.3">
      <c r="A376" s="70"/>
      <c r="B376" s="7" t="s">
        <v>136</v>
      </c>
      <c r="C376" s="7">
        <v>13</v>
      </c>
      <c r="D376" s="7">
        <v>39.74</v>
      </c>
      <c r="E376" s="8">
        <f t="shared" si="20"/>
        <v>516.62</v>
      </c>
      <c r="F376" s="9"/>
      <c r="G376" s="16"/>
      <c r="H376" s="17"/>
      <c r="I376" s="18"/>
    </row>
    <row r="377" spans="1:9" ht="15.6" x14ac:dyDescent="0.3">
      <c r="A377" s="70"/>
      <c r="B377" s="7" t="s">
        <v>137</v>
      </c>
      <c r="C377" s="7">
        <v>2</v>
      </c>
      <c r="D377" s="7">
        <v>356.65</v>
      </c>
      <c r="E377" s="8">
        <f t="shared" si="20"/>
        <v>713.3</v>
      </c>
      <c r="F377" s="9"/>
      <c r="G377" s="16"/>
      <c r="H377" s="17"/>
      <c r="I377" s="18"/>
    </row>
    <row r="378" spans="1:9" ht="15.6" x14ac:dyDescent="0.3">
      <c r="A378" s="70"/>
      <c r="B378" s="7" t="s">
        <v>138</v>
      </c>
      <c r="C378" s="7">
        <v>2</v>
      </c>
      <c r="D378" s="7">
        <v>452.8</v>
      </c>
      <c r="E378" s="8">
        <f t="shared" si="20"/>
        <v>905.6</v>
      </c>
      <c r="F378" s="9"/>
      <c r="G378" s="16"/>
      <c r="H378" s="17"/>
      <c r="I378" s="18"/>
    </row>
    <row r="379" spans="1:9" ht="15.6" x14ac:dyDescent="0.3">
      <c r="A379" s="70"/>
      <c r="B379" s="73" t="s">
        <v>139</v>
      </c>
      <c r="C379" s="7">
        <v>2</v>
      </c>
      <c r="D379" s="7">
        <v>500.85</v>
      </c>
      <c r="E379" s="8">
        <f t="shared" si="20"/>
        <v>1001.7</v>
      </c>
      <c r="F379" s="9"/>
      <c r="G379" s="16"/>
      <c r="H379" s="17"/>
      <c r="I379" s="18"/>
    </row>
    <row r="380" spans="1:9" ht="15.6" x14ac:dyDescent="0.3">
      <c r="A380" s="70"/>
      <c r="B380" s="73" t="s">
        <v>140</v>
      </c>
      <c r="C380" s="7">
        <v>5</v>
      </c>
      <c r="D380" s="7">
        <v>467</v>
      </c>
      <c r="E380" s="8">
        <f t="shared" si="20"/>
        <v>2335</v>
      </c>
      <c r="F380" s="9"/>
      <c r="G380" s="16"/>
      <c r="H380" s="17"/>
      <c r="I380" s="18"/>
    </row>
    <row r="381" spans="1:9" ht="15.6" x14ac:dyDescent="0.3">
      <c r="A381" s="70"/>
      <c r="B381" s="73" t="s">
        <v>141</v>
      </c>
      <c r="C381" s="7">
        <v>6</v>
      </c>
      <c r="D381" s="7">
        <v>1180.5</v>
      </c>
      <c r="E381" s="8">
        <f t="shared" si="20"/>
        <v>7083</v>
      </c>
      <c r="F381" s="9"/>
      <c r="G381" s="16"/>
      <c r="H381" s="17"/>
      <c r="I381" s="18"/>
    </row>
    <row r="382" spans="1:9" ht="15.6" x14ac:dyDescent="0.3">
      <c r="A382" s="70"/>
      <c r="B382" s="73" t="s">
        <v>142</v>
      </c>
      <c r="C382" s="7">
        <v>1</v>
      </c>
      <c r="D382" s="7">
        <v>111.76</v>
      </c>
      <c r="E382" s="8">
        <f t="shared" si="20"/>
        <v>111.76</v>
      </c>
      <c r="F382" s="9"/>
      <c r="G382" s="16"/>
      <c r="H382" s="17"/>
      <c r="I382" s="18"/>
    </row>
    <row r="383" spans="1:9" ht="15.6" x14ac:dyDescent="0.3">
      <c r="A383" s="70"/>
      <c r="B383" s="73" t="s">
        <v>143</v>
      </c>
      <c r="C383" s="7">
        <v>1</v>
      </c>
      <c r="D383" s="7">
        <v>65</v>
      </c>
      <c r="E383" s="8">
        <f t="shared" si="20"/>
        <v>65</v>
      </c>
      <c r="F383" s="9"/>
      <c r="G383" s="16"/>
      <c r="H383" s="17"/>
      <c r="I383" s="18"/>
    </row>
    <row r="384" spans="1:9" ht="15.6" x14ac:dyDescent="0.3">
      <c r="A384" s="70"/>
      <c r="B384" s="73" t="s">
        <v>144</v>
      </c>
      <c r="C384" s="7">
        <v>7</v>
      </c>
      <c r="D384" s="7">
        <v>266.10000000000002</v>
      </c>
      <c r="E384" s="8">
        <f t="shared" si="20"/>
        <v>1862.7000000000003</v>
      </c>
      <c r="F384" s="9"/>
      <c r="G384" s="16"/>
      <c r="H384" s="17"/>
      <c r="I384" s="18"/>
    </row>
    <row r="385" spans="1:9" ht="15.6" x14ac:dyDescent="0.3">
      <c r="A385" s="70"/>
      <c r="B385" s="73" t="s">
        <v>145</v>
      </c>
      <c r="C385" s="7">
        <v>1</v>
      </c>
      <c r="D385" s="7">
        <v>59</v>
      </c>
      <c r="E385" s="8">
        <f t="shared" si="20"/>
        <v>59</v>
      </c>
      <c r="F385" s="9"/>
      <c r="G385" s="16"/>
      <c r="H385" s="17"/>
      <c r="I385" s="18"/>
    </row>
    <row r="386" spans="1:9" ht="15.6" x14ac:dyDescent="0.3">
      <c r="A386" s="70"/>
      <c r="B386" s="73" t="s">
        <v>146</v>
      </c>
      <c r="C386" s="7">
        <v>1</v>
      </c>
      <c r="D386" s="7">
        <v>15</v>
      </c>
      <c r="E386" s="8">
        <f t="shared" si="20"/>
        <v>15</v>
      </c>
      <c r="F386" s="9"/>
      <c r="G386" s="16"/>
      <c r="H386" s="17"/>
      <c r="I386" s="18"/>
    </row>
    <row r="387" spans="1:9" ht="15.6" x14ac:dyDescent="0.3">
      <c r="A387" s="70"/>
      <c r="B387" s="73" t="s">
        <v>147</v>
      </c>
      <c r="C387" s="7">
        <v>3</v>
      </c>
      <c r="D387" s="7">
        <v>378.91</v>
      </c>
      <c r="E387" s="8">
        <f t="shared" si="20"/>
        <v>1136.73</v>
      </c>
      <c r="F387" s="9"/>
      <c r="G387" s="16"/>
      <c r="H387" s="17"/>
      <c r="I387" s="18"/>
    </row>
    <row r="388" spans="1:9" ht="15.6" x14ac:dyDescent="0.3">
      <c r="A388" s="70"/>
      <c r="B388" s="73" t="s">
        <v>148</v>
      </c>
      <c r="C388" s="7">
        <v>2</v>
      </c>
      <c r="D388" s="7">
        <v>26.12</v>
      </c>
      <c r="E388" s="8">
        <f t="shared" ref="E388:E419" si="21">C388*D388</f>
        <v>52.24</v>
      </c>
      <c r="F388" s="9"/>
      <c r="G388" s="16"/>
      <c r="H388" s="17"/>
      <c r="I388" s="18"/>
    </row>
    <row r="389" spans="1:9" ht="15.6" x14ac:dyDescent="0.3">
      <c r="A389" s="70"/>
      <c r="B389" s="73" t="s">
        <v>149</v>
      </c>
      <c r="C389" s="7">
        <v>1</v>
      </c>
      <c r="D389" s="7">
        <v>2839</v>
      </c>
      <c r="E389" s="8">
        <f t="shared" si="21"/>
        <v>2839</v>
      </c>
      <c r="F389" s="9"/>
      <c r="G389" s="16"/>
      <c r="H389" s="17"/>
      <c r="I389" s="18"/>
    </row>
    <row r="390" spans="1:9" ht="15.6" x14ac:dyDescent="0.3">
      <c r="A390" s="70"/>
      <c r="B390" s="73" t="s">
        <v>150</v>
      </c>
      <c r="C390" s="7">
        <v>3</v>
      </c>
      <c r="D390" s="7">
        <v>158</v>
      </c>
      <c r="E390" s="8">
        <f t="shared" si="21"/>
        <v>474</v>
      </c>
      <c r="F390" s="9"/>
      <c r="G390" s="16"/>
      <c r="H390" s="17"/>
      <c r="I390" s="18"/>
    </row>
    <row r="391" spans="1:9" ht="15.6" x14ac:dyDescent="0.3">
      <c r="A391" s="70"/>
      <c r="B391" s="73" t="s">
        <v>151</v>
      </c>
      <c r="C391" s="7">
        <v>3</v>
      </c>
      <c r="D391" s="7">
        <v>66.849999999999994</v>
      </c>
      <c r="E391" s="8">
        <f t="shared" si="21"/>
        <v>200.54999999999998</v>
      </c>
      <c r="F391" s="9"/>
      <c r="G391" s="16"/>
      <c r="H391" s="17"/>
      <c r="I391" s="18"/>
    </row>
    <row r="392" spans="1:9" ht="15.6" x14ac:dyDescent="0.3">
      <c r="A392" s="70"/>
      <c r="B392" s="73" t="s">
        <v>152</v>
      </c>
      <c r="C392" s="7">
        <v>2</v>
      </c>
      <c r="D392" s="7">
        <v>97.1</v>
      </c>
      <c r="E392" s="8">
        <f t="shared" si="21"/>
        <v>194.2</v>
      </c>
      <c r="F392" s="9"/>
      <c r="G392" s="16"/>
      <c r="H392" s="17"/>
      <c r="I392" s="18"/>
    </row>
    <row r="393" spans="1:9" ht="15.6" x14ac:dyDescent="0.3">
      <c r="A393" s="70"/>
      <c r="B393" s="73" t="s">
        <v>153</v>
      </c>
      <c r="C393" s="7">
        <v>6</v>
      </c>
      <c r="D393" s="7">
        <v>443.33</v>
      </c>
      <c r="E393" s="8">
        <f t="shared" si="21"/>
        <v>2659.98</v>
      </c>
      <c r="F393" s="9"/>
      <c r="G393" s="16"/>
      <c r="H393" s="17"/>
      <c r="I393" s="18"/>
    </row>
    <row r="394" spans="1:9" ht="15.6" x14ac:dyDescent="0.3">
      <c r="A394" s="70"/>
      <c r="B394" s="73" t="s">
        <v>154</v>
      </c>
      <c r="C394" s="7">
        <v>1</v>
      </c>
      <c r="D394" s="7">
        <v>326.67</v>
      </c>
      <c r="E394" s="8">
        <f t="shared" si="21"/>
        <v>326.67</v>
      </c>
      <c r="F394" s="9"/>
      <c r="G394" s="16"/>
      <c r="H394" s="17"/>
      <c r="I394" s="18"/>
    </row>
    <row r="395" spans="1:9" ht="15.6" x14ac:dyDescent="0.3">
      <c r="A395" s="70"/>
      <c r="B395" s="73" t="s">
        <v>155</v>
      </c>
      <c r="C395" s="7">
        <v>5</v>
      </c>
      <c r="D395" s="7">
        <v>326.67</v>
      </c>
      <c r="E395" s="8">
        <f t="shared" si="21"/>
        <v>1633.3500000000001</v>
      </c>
      <c r="F395" s="9"/>
      <c r="G395" s="16"/>
      <c r="H395" s="17"/>
      <c r="I395" s="18"/>
    </row>
    <row r="396" spans="1:9" ht="15.6" x14ac:dyDescent="0.3">
      <c r="A396" s="70"/>
      <c r="B396" s="73" t="s">
        <v>156</v>
      </c>
      <c r="C396" s="7">
        <v>5</v>
      </c>
      <c r="D396" s="7">
        <v>87.99</v>
      </c>
      <c r="E396" s="8">
        <f t="shared" si="21"/>
        <v>439.95</v>
      </c>
      <c r="F396" s="9"/>
      <c r="G396" s="16"/>
      <c r="H396" s="17"/>
      <c r="I396" s="18"/>
    </row>
    <row r="397" spans="1:9" ht="15.6" x14ac:dyDescent="0.3">
      <c r="A397" s="70"/>
      <c r="B397" s="73" t="s">
        <v>157</v>
      </c>
      <c r="C397" s="7">
        <v>4</v>
      </c>
      <c r="D397" s="7">
        <v>320</v>
      </c>
      <c r="E397" s="8">
        <f t="shared" si="21"/>
        <v>1280</v>
      </c>
      <c r="F397" s="9"/>
      <c r="G397" s="16"/>
      <c r="H397" s="17"/>
      <c r="I397" s="18"/>
    </row>
    <row r="398" spans="1:9" ht="15.6" x14ac:dyDescent="0.3">
      <c r="A398" s="70"/>
      <c r="B398" s="73" t="s">
        <v>158</v>
      </c>
      <c r="C398" s="7">
        <v>1</v>
      </c>
      <c r="D398" s="7">
        <v>425</v>
      </c>
      <c r="E398" s="8">
        <f t="shared" si="21"/>
        <v>425</v>
      </c>
      <c r="F398" s="9"/>
      <c r="G398" s="16"/>
      <c r="H398" s="17"/>
      <c r="I398" s="18"/>
    </row>
    <row r="399" spans="1:9" ht="15.6" x14ac:dyDescent="0.3">
      <c r="A399" s="70"/>
      <c r="B399" s="73" t="s">
        <v>159</v>
      </c>
      <c r="C399" s="7">
        <v>3</v>
      </c>
      <c r="D399" s="7">
        <v>184.74</v>
      </c>
      <c r="E399" s="8">
        <f t="shared" si="21"/>
        <v>554.22</v>
      </c>
      <c r="F399" s="9"/>
      <c r="G399" s="16"/>
      <c r="H399" s="17"/>
      <c r="I399" s="18"/>
    </row>
    <row r="400" spans="1:9" ht="15.6" x14ac:dyDescent="0.3">
      <c r="A400" s="70"/>
      <c r="B400" s="74"/>
      <c r="C400" s="7"/>
      <c r="D400" s="7"/>
      <c r="E400" s="8">
        <f t="shared" si="21"/>
        <v>0</v>
      </c>
      <c r="F400" s="9"/>
      <c r="G400" s="16"/>
      <c r="H400" s="17"/>
      <c r="I400" s="18"/>
    </row>
    <row r="401" spans="1:9" ht="15.6" x14ac:dyDescent="0.3">
      <c r="A401" s="70"/>
      <c r="B401" s="73" t="s">
        <v>160</v>
      </c>
      <c r="C401" s="7">
        <v>1</v>
      </c>
      <c r="D401" s="7">
        <v>612</v>
      </c>
      <c r="E401" s="8">
        <f t="shared" si="21"/>
        <v>612</v>
      </c>
      <c r="F401" s="9"/>
      <c r="G401" s="16"/>
      <c r="H401" s="17"/>
      <c r="I401" s="18"/>
    </row>
    <row r="402" spans="1:9" ht="15.6" x14ac:dyDescent="0.3">
      <c r="A402" s="70"/>
      <c r="B402" s="73" t="s">
        <v>161</v>
      </c>
      <c r="C402" s="7">
        <v>3</v>
      </c>
      <c r="D402" s="7">
        <v>74.989999999999995</v>
      </c>
      <c r="E402" s="8">
        <f t="shared" si="21"/>
        <v>224.96999999999997</v>
      </c>
      <c r="F402" s="9"/>
      <c r="G402" s="16"/>
      <c r="H402" s="17"/>
      <c r="I402" s="18"/>
    </row>
    <row r="403" spans="1:9" ht="15.6" x14ac:dyDescent="0.3">
      <c r="A403" s="70"/>
      <c r="B403" s="73" t="s">
        <v>162</v>
      </c>
      <c r="C403" s="7">
        <v>1</v>
      </c>
      <c r="D403" s="7">
        <v>2246.6</v>
      </c>
      <c r="E403" s="8">
        <f t="shared" si="21"/>
        <v>2246.6</v>
      </c>
      <c r="F403" s="9"/>
      <c r="G403" s="16"/>
      <c r="H403" s="17"/>
      <c r="I403" s="18"/>
    </row>
    <row r="404" spans="1:9" ht="15.6" x14ac:dyDescent="0.3">
      <c r="A404" s="70"/>
      <c r="B404" s="73" t="s">
        <v>163</v>
      </c>
      <c r="C404" s="7">
        <v>14</v>
      </c>
      <c r="D404" s="7">
        <v>890</v>
      </c>
      <c r="E404" s="8">
        <f t="shared" si="21"/>
        <v>12460</v>
      </c>
      <c r="F404" s="9"/>
      <c r="G404" s="16"/>
      <c r="H404" s="17"/>
      <c r="I404" s="18"/>
    </row>
    <row r="405" spans="1:9" ht="15.6" x14ac:dyDescent="0.3">
      <c r="A405" s="70"/>
      <c r="B405" s="73" t="s">
        <v>164</v>
      </c>
      <c r="C405" s="7">
        <v>4</v>
      </c>
      <c r="D405" s="7">
        <v>1148.8499999999999</v>
      </c>
      <c r="E405" s="8">
        <f t="shared" si="21"/>
        <v>4595.3999999999996</v>
      </c>
      <c r="F405" s="9"/>
      <c r="G405" s="16"/>
      <c r="H405" s="17"/>
      <c r="I405" s="18"/>
    </row>
    <row r="406" spans="1:9" ht="15.6" x14ac:dyDescent="0.3">
      <c r="A406" s="70"/>
      <c r="B406" s="73" t="s">
        <v>165</v>
      </c>
      <c r="C406" s="7">
        <v>1</v>
      </c>
      <c r="D406" s="7">
        <v>2365.3000000000002</v>
      </c>
      <c r="E406" s="8">
        <f t="shared" si="21"/>
        <v>2365.3000000000002</v>
      </c>
      <c r="F406" s="9"/>
      <c r="G406" s="16"/>
      <c r="H406" s="17"/>
      <c r="I406" s="18"/>
    </row>
    <row r="407" spans="1:9" ht="15.6" x14ac:dyDescent="0.3">
      <c r="A407" s="70"/>
      <c r="B407" s="73" t="s">
        <v>166</v>
      </c>
      <c r="C407" s="7">
        <v>2</v>
      </c>
      <c r="D407" s="7">
        <v>2021.65</v>
      </c>
      <c r="E407" s="8">
        <f t="shared" si="21"/>
        <v>4043.3</v>
      </c>
      <c r="F407" s="9"/>
      <c r="G407" s="16"/>
      <c r="H407" s="17"/>
      <c r="I407" s="18"/>
    </row>
    <row r="408" spans="1:9" ht="15.6" x14ac:dyDescent="0.3">
      <c r="A408" s="70"/>
      <c r="B408" s="73" t="s">
        <v>167</v>
      </c>
      <c r="C408" s="7">
        <v>2</v>
      </c>
      <c r="D408" s="7">
        <v>2134.1</v>
      </c>
      <c r="E408" s="8">
        <f t="shared" si="21"/>
        <v>4268.2</v>
      </c>
      <c r="F408" s="9"/>
      <c r="G408" s="16"/>
      <c r="H408" s="17"/>
      <c r="I408" s="18"/>
    </row>
    <row r="409" spans="1:9" ht="15.6" x14ac:dyDescent="0.3">
      <c r="A409" s="70"/>
      <c r="B409" s="73" t="s">
        <v>168</v>
      </c>
      <c r="C409" s="7">
        <v>3</v>
      </c>
      <c r="D409" s="7">
        <v>2246.6</v>
      </c>
      <c r="E409" s="8">
        <f t="shared" si="21"/>
        <v>6739.7999999999993</v>
      </c>
      <c r="F409" s="9"/>
      <c r="G409" s="16"/>
      <c r="H409" s="17"/>
      <c r="I409" s="18"/>
    </row>
    <row r="410" spans="1:9" ht="15.6" x14ac:dyDescent="0.3">
      <c r="A410" s="70"/>
      <c r="B410" s="73" t="s">
        <v>165</v>
      </c>
      <c r="C410" s="7">
        <v>1</v>
      </c>
      <c r="D410" s="7">
        <v>2365.3000000000002</v>
      </c>
      <c r="E410" s="8">
        <f t="shared" si="21"/>
        <v>2365.3000000000002</v>
      </c>
      <c r="F410" s="9"/>
      <c r="G410" s="16"/>
      <c r="H410" s="17"/>
      <c r="I410" s="18"/>
    </row>
    <row r="411" spans="1:9" ht="15.6" x14ac:dyDescent="0.3">
      <c r="A411" s="70"/>
      <c r="B411" s="73" t="s">
        <v>167</v>
      </c>
      <c r="C411" s="7">
        <v>1</v>
      </c>
      <c r="D411" s="7">
        <v>2134.1</v>
      </c>
      <c r="E411" s="8">
        <f t="shared" si="21"/>
        <v>2134.1</v>
      </c>
      <c r="F411" s="9"/>
      <c r="G411" s="16"/>
      <c r="H411" s="17"/>
      <c r="I411" s="18"/>
    </row>
    <row r="412" spans="1:9" ht="15.6" x14ac:dyDescent="0.3">
      <c r="A412" s="70"/>
      <c r="B412" s="73" t="s">
        <v>169</v>
      </c>
      <c r="C412" s="7">
        <v>5</v>
      </c>
      <c r="D412" s="7">
        <v>6.37</v>
      </c>
      <c r="E412" s="8">
        <f t="shared" si="21"/>
        <v>31.85</v>
      </c>
      <c r="F412" s="9"/>
      <c r="G412" s="16"/>
      <c r="H412" s="17"/>
      <c r="I412" s="18"/>
    </row>
    <row r="413" spans="1:9" ht="15.6" x14ac:dyDescent="0.3">
      <c r="A413" s="70"/>
      <c r="B413" s="73" t="s">
        <v>170</v>
      </c>
      <c r="C413" s="7">
        <v>1</v>
      </c>
      <c r="D413" s="7">
        <v>17.43</v>
      </c>
      <c r="E413" s="8">
        <f t="shared" si="21"/>
        <v>17.43</v>
      </c>
      <c r="F413" s="9"/>
      <c r="G413" s="16"/>
      <c r="H413" s="17"/>
      <c r="I413" s="18"/>
    </row>
    <row r="414" spans="1:9" ht="15.6" x14ac:dyDescent="0.3">
      <c r="A414" s="70"/>
      <c r="B414" s="73" t="s">
        <v>171</v>
      </c>
      <c r="C414" s="7">
        <v>6</v>
      </c>
      <c r="D414" s="7">
        <v>1155.5999999999999</v>
      </c>
      <c r="E414" s="8">
        <f t="shared" si="21"/>
        <v>6933.5999999999995</v>
      </c>
      <c r="F414" s="9"/>
      <c r="G414" s="16"/>
      <c r="H414" s="17"/>
      <c r="I414" s="18"/>
    </row>
    <row r="415" spans="1:9" ht="15.6" x14ac:dyDescent="0.3">
      <c r="A415" s="70"/>
      <c r="B415" s="73" t="s">
        <v>172</v>
      </c>
      <c r="C415" s="7">
        <v>18</v>
      </c>
      <c r="D415" s="7">
        <v>350</v>
      </c>
      <c r="E415" s="8">
        <f t="shared" si="21"/>
        <v>6300</v>
      </c>
      <c r="F415" s="9"/>
      <c r="G415" s="16"/>
      <c r="H415" s="17"/>
      <c r="I415" s="18"/>
    </row>
    <row r="416" spans="1:9" ht="15.6" x14ac:dyDescent="0.3">
      <c r="A416" s="70"/>
      <c r="B416" s="73" t="s">
        <v>173</v>
      </c>
      <c r="C416" s="7">
        <v>19</v>
      </c>
      <c r="D416" s="7">
        <v>361</v>
      </c>
      <c r="E416" s="8">
        <f t="shared" si="21"/>
        <v>6859</v>
      </c>
      <c r="F416" s="9"/>
      <c r="G416" s="16"/>
      <c r="H416" s="17"/>
      <c r="I416" s="18"/>
    </row>
    <row r="417" spans="1:9" ht="15.6" x14ac:dyDescent="0.3">
      <c r="A417" s="70"/>
      <c r="B417" s="73" t="s">
        <v>174</v>
      </c>
      <c r="C417" s="7">
        <v>15</v>
      </c>
      <c r="D417" s="7">
        <v>290.35000000000002</v>
      </c>
      <c r="E417" s="8">
        <f t="shared" si="21"/>
        <v>4355.25</v>
      </c>
      <c r="F417" s="9"/>
      <c r="G417" s="16"/>
      <c r="H417" s="17"/>
      <c r="I417" s="18"/>
    </row>
    <row r="418" spans="1:9" ht="15.6" x14ac:dyDescent="0.3">
      <c r="A418" s="70"/>
      <c r="B418" s="73" t="s">
        <v>175</v>
      </c>
      <c r="C418" s="7">
        <v>10</v>
      </c>
      <c r="D418" s="7">
        <v>479.35</v>
      </c>
      <c r="E418" s="8">
        <f t="shared" si="21"/>
        <v>4793.5</v>
      </c>
      <c r="F418" s="9"/>
      <c r="G418" s="16"/>
      <c r="H418" s="17"/>
      <c r="I418" s="18"/>
    </row>
    <row r="419" spans="1:9" ht="15.6" x14ac:dyDescent="0.3">
      <c r="A419" s="70"/>
      <c r="B419" s="73" t="s">
        <v>176</v>
      </c>
      <c r="C419" s="7">
        <v>5</v>
      </c>
      <c r="D419" s="7">
        <v>1595</v>
      </c>
      <c r="E419" s="8">
        <f t="shared" si="21"/>
        <v>7975</v>
      </c>
      <c r="F419" s="9"/>
      <c r="G419" s="16"/>
      <c r="H419" s="17"/>
      <c r="I419" s="18"/>
    </row>
    <row r="420" spans="1:9" ht="15.6" x14ac:dyDescent="0.3">
      <c r="A420" s="70"/>
      <c r="B420" s="73" t="s">
        <v>177</v>
      </c>
      <c r="C420" s="7">
        <v>2</v>
      </c>
      <c r="D420" s="7">
        <v>2295</v>
      </c>
      <c r="E420" s="8">
        <f t="shared" ref="E420:E429" si="22">C420*D420</f>
        <v>4590</v>
      </c>
      <c r="F420" s="9"/>
      <c r="G420" s="16"/>
      <c r="H420" s="17"/>
      <c r="I420" s="18"/>
    </row>
    <row r="421" spans="1:9" ht="15.6" x14ac:dyDescent="0.3">
      <c r="A421" s="70"/>
      <c r="B421" s="73" t="s">
        <v>178</v>
      </c>
      <c r="C421" s="7">
        <v>2</v>
      </c>
      <c r="D421" s="7">
        <v>1595</v>
      </c>
      <c r="E421" s="8">
        <f t="shared" si="22"/>
        <v>3190</v>
      </c>
      <c r="F421" s="9"/>
      <c r="G421" s="16"/>
      <c r="H421" s="17"/>
      <c r="I421" s="18"/>
    </row>
    <row r="422" spans="1:9" ht="15.6" x14ac:dyDescent="0.3">
      <c r="A422" s="70"/>
      <c r="B422" s="73" t="s">
        <v>179</v>
      </c>
      <c r="C422" s="7">
        <v>6</v>
      </c>
      <c r="D422" s="7">
        <v>100</v>
      </c>
      <c r="E422" s="8">
        <f t="shared" si="22"/>
        <v>600</v>
      </c>
      <c r="F422" s="9"/>
      <c r="G422" s="16"/>
      <c r="H422" s="17"/>
      <c r="I422" s="18"/>
    </row>
    <row r="423" spans="1:9" ht="15.6" x14ac:dyDescent="0.3">
      <c r="A423" s="70"/>
      <c r="B423" s="73" t="s">
        <v>180</v>
      </c>
      <c r="C423" s="7">
        <v>2</v>
      </c>
      <c r="D423" s="7">
        <v>961.2</v>
      </c>
      <c r="E423" s="8">
        <f t="shared" si="22"/>
        <v>1922.4</v>
      </c>
      <c r="F423" s="9"/>
      <c r="G423" s="16"/>
      <c r="H423" s="17"/>
      <c r="I423" s="18"/>
    </row>
    <row r="424" spans="1:9" ht="15.6" x14ac:dyDescent="0.3">
      <c r="A424" s="70"/>
      <c r="B424" s="73" t="s">
        <v>181</v>
      </c>
      <c r="C424" s="7">
        <v>3</v>
      </c>
      <c r="D424" s="7">
        <v>1154.5</v>
      </c>
      <c r="E424" s="8">
        <f t="shared" si="22"/>
        <v>3463.5</v>
      </c>
      <c r="F424" s="9"/>
      <c r="G424" s="16"/>
      <c r="H424" s="17"/>
      <c r="I424" s="18"/>
    </row>
    <row r="425" spans="1:9" ht="15.6" x14ac:dyDescent="0.3">
      <c r="A425" s="70"/>
      <c r="B425" s="73"/>
      <c r="C425" s="7"/>
      <c r="D425" s="7"/>
      <c r="E425" s="8">
        <f t="shared" si="22"/>
        <v>0</v>
      </c>
      <c r="F425" s="9"/>
      <c r="G425" s="16"/>
      <c r="H425" s="17"/>
      <c r="I425" s="18"/>
    </row>
    <row r="426" spans="1:9" ht="15.6" x14ac:dyDescent="0.3">
      <c r="A426" s="70"/>
      <c r="B426" s="73" t="s">
        <v>182</v>
      </c>
      <c r="C426" s="7">
        <v>10</v>
      </c>
      <c r="D426" s="7">
        <v>649</v>
      </c>
      <c r="E426" s="8">
        <f t="shared" si="22"/>
        <v>6490</v>
      </c>
      <c r="F426" s="9"/>
      <c r="G426" s="16"/>
      <c r="H426" s="17"/>
      <c r="I426" s="28"/>
    </row>
    <row r="427" spans="1:9" ht="15.6" x14ac:dyDescent="0.3">
      <c r="A427" s="70"/>
      <c r="B427" s="77" t="s">
        <v>373</v>
      </c>
      <c r="C427" s="7"/>
      <c r="D427" s="7"/>
      <c r="E427" s="8">
        <f t="shared" si="22"/>
        <v>0</v>
      </c>
      <c r="F427" s="9"/>
      <c r="G427" s="16"/>
      <c r="H427" s="17"/>
      <c r="I427" s="18"/>
    </row>
    <row r="428" spans="1:9" ht="15.6" x14ac:dyDescent="0.3">
      <c r="A428" s="71"/>
      <c r="B428" s="79"/>
      <c r="C428" s="33"/>
      <c r="D428" s="33"/>
      <c r="E428" s="34">
        <f t="shared" si="22"/>
        <v>0</v>
      </c>
      <c r="F428" s="35"/>
      <c r="G428" s="16"/>
      <c r="H428" s="17"/>
      <c r="I428" s="18"/>
    </row>
    <row r="429" spans="1:9" ht="15.6" x14ac:dyDescent="0.3">
      <c r="A429" s="70"/>
      <c r="B429" s="73"/>
      <c r="C429" s="7"/>
      <c r="D429" s="7"/>
      <c r="E429" s="8">
        <f t="shared" si="22"/>
        <v>0</v>
      </c>
      <c r="F429" s="9"/>
      <c r="G429" s="16"/>
      <c r="H429" s="17"/>
      <c r="I429" s="18"/>
    </row>
    <row r="430" spans="1:9" x14ac:dyDescent="0.3">
      <c r="B430" s="42" t="s">
        <v>211</v>
      </c>
      <c r="C430" s="38"/>
      <c r="D430" s="38"/>
      <c r="E430" s="38"/>
      <c r="F430" s="38"/>
      <c r="G430" s="43"/>
      <c r="H430" s="43"/>
      <c r="I430" s="18"/>
    </row>
    <row r="431" spans="1:9" x14ac:dyDescent="0.3">
      <c r="B431" s="42" t="s">
        <v>238</v>
      </c>
      <c r="C431" s="38"/>
      <c r="D431" s="38"/>
      <c r="E431" s="38"/>
      <c r="F431" s="38"/>
      <c r="G431" s="50"/>
      <c r="H431" s="43"/>
      <c r="I431" s="18"/>
    </row>
    <row r="432" spans="1:9" x14ac:dyDescent="0.3">
      <c r="B432" s="54" t="s">
        <v>310</v>
      </c>
      <c r="C432" s="38"/>
      <c r="D432" s="38"/>
      <c r="E432" s="38"/>
      <c r="F432" s="38"/>
      <c r="G432" s="43"/>
      <c r="H432" s="43"/>
      <c r="I432" s="55"/>
    </row>
    <row r="433" spans="2:9" x14ac:dyDescent="0.3">
      <c r="B433" s="42" t="s">
        <v>311</v>
      </c>
      <c r="C433" s="38"/>
      <c r="D433" s="38"/>
      <c r="E433" s="38"/>
      <c r="F433" s="38"/>
      <c r="I433" s="55"/>
    </row>
    <row r="434" spans="2:9" x14ac:dyDescent="0.3">
      <c r="B434" s="44"/>
      <c r="C434" s="38"/>
      <c r="D434" s="38"/>
      <c r="E434" s="38"/>
      <c r="F434" s="57"/>
      <c r="G434" s="37"/>
      <c r="H434" s="37"/>
      <c r="I434" s="53"/>
    </row>
    <row r="435" spans="2:9" x14ac:dyDescent="0.3">
      <c r="B435" s="69" t="s">
        <v>376</v>
      </c>
      <c r="C435" s="38"/>
      <c r="D435" s="38"/>
      <c r="E435" s="38"/>
      <c r="F435" s="57"/>
      <c r="G435" s="37"/>
      <c r="H435" s="37"/>
      <c r="I435" s="53"/>
    </row>
    <row r="436" spans="2:9" x14ac:dyDescent="0.3">
      <c r="B436" s="44"/>
      <c r="C436" s="38"/>
      <c r="D436" s="38"/>
      <c r="E436" s="38"/>
      <c r="F436" s="57"/>
      <c r="G436" s="37"/>
      <c r="H436" s="37"/>
      <c r="I436" s="53">
        <f t="shared" ref="I436" si="23">+G436*H436</f>
        <v>0</v>
      </c>
    </row>
    <row r="437" spans="2:9" x14ac:dyDescent="0.3">
      <c r="B437" s="44"/>
      <c r="C437" s="38"/>
      <c r="D437" s="38"/>
      <c r="E437" s="38"/>
      <c r="F437" s="57"/>
      <c r="G437" s="37"/>
      <c r="H437" s="37"/>
      <c r="I437" s="53"/>
    </row>
    <row r="438" spans="2:9" x14ac:dyDescent="0.3">
      <c r="B438" s="44"/>
      <c r="C438" s="38"/>
      <c r="D438" s="38"/>
      <c r="E438" s="38"/>
      <c r="F438" s="57"/>
      <c r="G438" s="37"/>
      <c r="H438" s="37"/>
      <c r="I438" s="53"/>
    </row>
    <row r="439" spans="2:9" x14ac:dyDescent="0.3">
      <c r="B439" s="44"/>
      <c r="C439" s="38"/>
      <c r="D439" s="38"/>
      <c r="E439" s="38"/>
      <c r="F439" s="57"/>
      <c r="G439" s="37"/>
      <c r="H439" s="37"/>
      <c r="I439" s="53"/>
    </row>
    <row r="440" spans="2:9" x14ac:dyDescent="0.3">
      <c r="B440" s="44"/>
      <c r="C440" s="38"/>
      <c r="D440" s="38"/>
      <c r="E440" s="38"/>
      <c r="F440" s="38"/>
      <c r="G440" s="43"/>
      <c r="H440" s="43"/>
      <c r="I440" s="55"/>
    </row>
    <row r="441" spans="2:9" x14ac:dyDescent="0.3">
      <c r="B441" s="44"/>
      <c r="C441" s="38"/>
      <c r="D441" s="38"/>
      <c r="E441" s="58">
        <f>SUM(E9:E440)</f>
        <v>2192619.6099999994</v>
      </c>
      <c r="F441" s="59"/>
      <c r="G441" s="59"/>
      <c r="H441" s="59"/>
      <c r="I441" s="60">
        <f>SUM(I9:I440)</f>
        <v>3486634.7700000014</v>
      </c>
    </row>
    <row r="442" spans="2:9" x14ac:dyDescent="0.3">
      <c r="B442" s="41"/>
      <c r="C442" s="38"/>
      <c r="D442" s="38"/>
      <c r="E442" s="38"/>
      <c r="F442" s="38"/>
    </row>
    <row r="443" spans="2:9" x14ac:dyDescent="0.3">
      <c r="B443" s="41"/>
      <c r="C443" s="38"/>
      <c r="D443" s="61"/>
      <c r="E443" s="38"/>
      <c r="F443" s="38"/>
    </row>
    <row r="444" spans="2:9" ht="15" thickBot="1" x14ac:dyDescent="0.35">
      <c r="B444" s="41" t="s">
        <v>365</v>
      </c>
      <c r="C444" s="38"/>
      <c r="D444" s="62" t="s">
        <v>366</v>
      </c>
      <c r="E444" s="63">
        <f>+I441-E441</f>
        <v>1294015.160000002</v>
      </c>
      <c r="F444" s="38"/>
    </row>
    <row r="445" spans="2:9" ht="15" thickTop="1" x14ac:dyDescent="0.3">
      <c r="B445" s="41"/>
      <c r="C445" s="38"/>
      <c r="D445" s="64"/>
      <c r="E445" s="64"/>
      <c r="F445" s="38"/>
    </row>
    <row r="446" spans="2:9" x14ac:dyDescent="0.3">
      <c r="B446" s="16"/>
    </row>
    <row r="447" spans="2:9" x14ac:dyDescent="0.3">
      <c r="B447" s="16"/>
    </row>
  </sheetData>
  <sortState ref="A9:J435">
    <sortCondition ref="J9:J435"/>
  </sortState>
  <mergeCells count="3">
    <mergeCell ref="A6:F6"/>
    <mergeCell ref="A7:D7"/>
    <mergeCell ref="F7:F8"/>
  </mergeCells>
  <dataValidations count="1">
    <dataValidation type="list" allowBlank="1" showInputMessage="1" showErrorMessage="1" sqref="A9:A263" xr:uid="{5D4FF98E-AFED-4AFB-91E6-3AE6D4033AF7}">
      <formula1>$I$12:$I$31</formula1>
    </dataValidation>
  </dataValidations>
  <printOptions gridLines="1"/>
  <pageMargins left="0.7" right="0.7" top="0.75" bottom="0.75" header="0.3" footer="0.3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Learning Loss total</vt:lpstr>
      <vt:lpstr>W acct codes for bdgt</vt:lpstr>
      <vt:lpstr>'Learning Loss total'!Print_Area</vt:lpstr>
      <vt:lpstr>Sheet1!Print_Area</vt:lpstr>
      <vt:lpstr>'W acct codes for bdgt'!Print_Area</vt:lpstr>
      <vt:lpstr>'Learning Loss total'!Print_Titles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Holody</dc:creator>
  <cp:lastModifiedBy>Rebecca Holody</cp:lastModifiedBy>
  <cp:lastPrinted>2023-08-29T18:59:50Z</cp:lastPrinted>
  <dcterms:created xsi:type="dcterms:W3CDTF">2023-07-16T18:38:40Z</dcterms:created>
  <dcterms:modified xsi:type="dcterms:W3CDTF">2023-08-29T18:59:51Z</dcterms:modified>
</cp:coreProperties>
</file>